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15345" windowHeight="4650" tabRatio="606" firstSheet="1" activeTab="1"/>
  </bookViews>
  <sheets>
    <sheet name="Форма оценки эффективности" sheetId="1" r:id="rId1"/>
    <sheet name="Отчет" sheetId="4" r:id="rId2"/>
    <sheet name="Лист2" sheetId="2" r:id="rId3"/>
    <sheet name="Лист3" sheetId="13" r:id="rId4"/>
  </sheets>
  <definedNames>
    <definedName name="_xlnm._FilterDatabase" localSheetId="1" hidden="1">Отчет!$C$3:$C$86</definedName>
    <definedName name="_xlnm.Print_Titles" localSheetId="1">Отчет!$5:$6</definedName>
    <definedName name="_xlnm.Print_Area" localSheetId="1">Отчет!$B$2:$O$85</definedName>
  </definedNames>
  <calcPr calcId="152511"/>
</workbook>
</file>

<file path=xl/calcChain.xml><?xml version="1.0" encoding="utf-8"?>
<calcChain xmlns="http://schemas.openxmlformats.org/spreadsheetml/2006/main">
  <c r="N79" i="4" l="1"/>
  <c r="N78" i="4"/>
  <c r="N77" i="4"/>
  <c r="N82" i="4" s="1"/>
  <c r="N34" i="4"/>
  <c r="N41" i="4"/>
  <c r="N42" i="4"/>
  <c r="N46" i="4" s="1"/>
  <c r="N44" i="4"/>
  <c r="N32" i="4"/>
  <c r="I82" i="4"/>
  <c r="E85" i="4"/>
  <c r="G81" i="4"/>
  <c r="F82" i="4"/>
  <c r="E82" i="4"/>
  <c r="N67" i="4"/>
  <c r="N66" i="4"/>
  <c r="N64" i="4"/>
  <c r="N62" i="4"/>
  <c r="G64" i="4"/>
  <c r="G61" i="4"/>
  <c r="G66" i="4"/>
  <c r="N54" i="4"/>
  <c r="F57" i="4"/>
  <c r="E57" i="4"/>
  <c r="G55" i="4"/>
  <c r="G54" i="4"/>
  <c r="G51" i="4"/>
  <c r="G41" i="4"/>
  <c r="G50" i="4"/>
  <c r="F46" i="4"/>
  <c r="E46" i="4"/>
  <c r="F34" i="4"/>
  <c r="F85" i="4" s="1"/>
  <c r="H85" i="4" s="1"/>
  <c r="E34" i="4"/>
  <c r="F23" i="4"/>
  <c r="E23" i="4"/>
  <c r="N17" i="4"/>
  <c r="N23" i="4" s="1"/>
  <c r="N9" i="4"/>
  <c r="N12" i="4" s="1"/>
  <c r="I57" i="4"/>
  <c r="I46" i="4"/>
  <c r="I34" i="4"/>
  <c r="I83" i="4" s="1"/>
  <c r="I23" i="4"/>
  <c r="G17" i="4"/>
  <c r="I68" i="4"/>
  <c r="N61" i="4"/>
  <c r="N68" i="4" s="1"/>
  <c r="N50" i="4"/>
  <c r="N57" i="4" s="1"/>
  <c r="N31" i="4"/>
  <c r="F68" i="4"/>
  <c r="E68" i="4"/>
  <c r="E83" i="4" s="1"/>
  <c r="G33" i="4"/>
  <c r="G29" i="4"/>
  <c r="G36" i="4"/>
  <c r="G37" i="4"/>
  <c r="G73" i="4"/>
  <c r="G20" i="4"/>
  <c r="G72" i="4"/>
  <c r="G16" i="4"/>
  <c r="A27" i="4"/>
  <c r="G27" i="4"/>
  <c r="G21" i="4"/>
  <c r="O57" i="4" l="1"/>
  <c r="N83" i="4"/>
  <c r="E84" i="4"/>
  <c r="F84" i="4"/>
  <c r="O83" i="4"/>
  <c r="F83" i="4"/>
  <c r="H83" i="4" s="1"/>
  <c r="H68" i="4"/>
  <c r="O68" i="4" s="1"/>
  <c r="G57" i="4"/>
  <c r="G68" i="4"/>
  <c r="A23" i="4"/>
  <c r="G46" i="4"/>
  <c r="H46" i="4"/>
  <c r="O46" i="4" s="1"/>
  <c r="H82" i="4"/>
  <c r="O82" i="4" s="1"/>
  <c r="G82" i="4"/>
  <c r="G31" i="4"/>
  <c r="H57" i="4"/>
  <c r="A57" i="4"/>
  <c r="A82" i="4"/>
  <c r="A46" i="4"/>
  <c r="H84" i="4" l="1"/>
  <c r="A85" i="4"/>
  <c r="G85" i="4"/>
  <c r="G23" i="4"/>
  <c r="H23" i="4"/>
  <c r="O23" i="4" s="1"/>
  <c r="G34" i="4"/>
  <c r="A34" i="4"/>
  <c r="H34" i="4"/>
  <c r="O34" i="4" s="1"/>
  <c r="G84" i="4"/>
  <c r="A84" i="4" l="1"/>
  <c r="G83" i="4" l="1"/>
  <c r="A83" i="4"/>
</calcChain>
</file>

<file path=xl/comments1.xml><?xml version="1.0" encoding="utf-8"?>
<comments xmlns="http://schemas.openxmlformats.org/spreadsheetml/2006/main">
  <authors>
    <author>Корнейчук Юлия Николаевна</author>
  </authors>
  <commentList>
    <comment ref="F16" authorId="0" shapeId="0">
      <text>
        <r>
          <rPr>
            <b/>
            <sz val="9"/>
            <color indexed="81"/>
            <rFont val="Tahoma"/>
            <charset val="1"/>
          </rPr>
          <t>Корнейчук Юлия Николаевна:</t>
        </r>
        <r>
          <rPr>
            <sz val="9"/>
            <color indexed="81"/>
            <rFont val="Tahoma"/>
            <charset val="1"/>
          </rPr>
          <t xml:space="preserve">
экономия</t>
        </r>
      </text>
    </comment>
    <comment ref="F21" authorId="0" shapeId="0">
      <text>
        <r>
          <rPr>
            <b/>
            <sz val="9"/>
            <color indexed="81"/>
            <rFont val="Tahoma"/>
            <charset val="1"/>
          </rPr>
          <t>Корнейчук Юлия Николаевна:</t>
        </r>
        <r>
          <rPr>
            <sz val="9"/>
            <color indexed="81"/>
            <rFont val="Tahoma"/>
            <charset val="1"/>
          </rPr>
          <t xml:space="preserve">
экономия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Корнейчук Юлия Николаевна:</t>
        </r>
        <r>
          <rPr>
            <sz val="9"/>
            <color indexed="81"/>
            <rFont val="Tahoma"/>
            <charset val="1"/>
          </rPr>
          <t xml:space="preserve">
экономия</t>
        </r>
      </text>
    </comment>
    <comment ref="F41" authorId="0" shapeId="0">
      <text>
        <r>
          <rPr>
            <b/>
            <sz val="9"/>
            <color indexed="81"/>
            <rFont val="Tahoma"/>
            <charset val="1"/>
          </rPr>
          <t>Корнейчук Юлия Николаевна:</t>
        </r>
        <r>
          <rPr>
            <sz val="9"/>
            <color indexed="81"/>
            <rFont val="Tahoma"/>
            <charset val="1"/>
          </rPr>
          <t xml:space="preserve">
экономия</t>
        </r>
      </text>
    </comment>
    <comment ref="F50" authorId="0" shapeId="0">
      <text>
        <r>
          <rPr>
            <b/>
            <sz val="9"/>
            <color indexed="81"/>
            <rFont val="Tahoma"/>
            <charset val="1"/>
          </rPr>
          <t>Корнейчук Юлия Николаевна:</t>
        </r>
        <r>
          <rPr>
            <sz val="9"/>
            <color indexed="81"/>
            <rFont val="Tahoma"/>
            <charset val="1"/>
          </rPr>
          <t xml:space="preserve">
экономия</t>
        </r>
      </text>
    </comment>
  </commentList>
</comments>
</file>

<file path=xl/sharedStrings.xml><?xml version="1.0" encoding="utf-8"?>
<sst xmlns="http://schemas.openxmlformats.org/spreadsheetml/2006/main" count="189" uniqueCount="128">
  <si>
    <t>№             п/п</t>
  </si>
  <si>
    <t>Объем финансирования, тыс. руб.</t>
  </si>
  <si>
    <t xml:space="preserve">Уточненный план  </t>
  </si>
  <si>
    <t xml:space="preserve">Фактически исполненный           </t>
  </si>
  <si>
    <t>Наименование показателя</t>
  </si>
  <si>
    <t>Ед.       измерения</t>
  </si>
  <si>
    <t xml:space="preserve">Утвержденный план             </t>
  </si>
  <si>
    <t xml:space="preserve">Фактическое значение  </t>
  </si>
  <si>
    <t>1.</t>
  </si>
  <si>
    <t xml:space="preserve">Цель: </t>
  </si>
  <si>
    <t xml:space="preserve">Задача № 1 </t>
  </si>
  <si>
    <t>Муниицпальная программа</t>
  </si>
  <si>
    <t>2.</t>
  </si>
  <si>
    <t>3.</t>
  </si>
  <si>
    <t>Подпрограмма 2</t>
  </si>
  <si>
    <t>Подпрограмма 1</t>
  </si>
  <si>
    <t>Наименованиемуниципальной программы,  подпрограммы, мероприятия программы</t>
  </si>
  <si>
    <t>Показатели эффективности реализации программы</t>
  </si>
  <si>
    <t>%</t>
  </si>
  <si>
    <t>ед.</t>
  </si>
  <si>
    <t>Источник финансирования</t>
  </si>
  <si>
    <t>МБ</t>
  </si>
  <si>
    <t>ОБ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</si>
  <si>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</si>
  <si>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</si>
  <si>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</si>
  <si>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</si>
  <si>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</si>
  <si>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</si>
  <si>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в т.ч. средства местного бюджета</t>
  </si>
  <si>
    <t>федерального бюджета</t>
  </si>
  <si>
    <t>Эффективность реализации муниципальной программы</t>
  </si>
  <si>
    <t>Оценка степени достижения показателей программ</t>
  </si>
  <si>
    <t>Доля освоения финансовых средств, %</t>
  </si>
  <si>
    <t>Оценка эффективности исполняемости мероприятий программы, балл</t>
  </si>
  <si>
    <t>Оценка эффективности освоения финансовых средств программы, балл</t>
  </si>
  <si>
    <t>Оценка степени достижения целевого показателя, балл</t>
  </si>
  <si>
    <t>Оценка эффективности реализации муниципальных программ за _______ год</t>
  </si>
  <si>
    <t>Эффективность реализации муниципальной программы, балл</t>
  </si>
  <si>
    <t>Оценка степени достижения целевого показателя подпрограммы 1</t>
  </si>
  <si>
    <t>Оценка степени достижения целевого показателя подпрограммы 2</t>
  </si>
  <si>
    <t>Оценка степени достижения показателей программы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</si>
  <si>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2017 - 2021 годы"</t>
  </si>
  <si>
    <t>Цель: Создание условий для обеспечения устойчивого роста экономики и повышения эффективности управления в муниципальном образовании Петровский сельсовет .</t>
  </si>
  <si>
    <t>1. Доля  положительных отзывов о деятельности органов местного самоуправления в общем количестве отзывов опрошенных граждан</t>
  </si>
  <si>
    <t>2. Кредиторская задолженность по финансовому обеспечению переданных сельским поселением в район полномочий</t>
  </si>
  <si>
    <t>3. Доля муниципальных служащих , имеющих высшее профессиональное образование в общем количестве муниципальных служащих администрации сельского поселения</t>
  </si>
  <si>
    <t>Подпрограмма 1. "Осуществление деятельности аппарата управления администрации МО Петровский сельсовет"</t>
  </si>
  <si>
    <t>Мероприятие 1.0.1 "Обеспечение деятельности главы МО Петровский сельсовет"</t>
  </si>
  <si>
    <t>Повышение качества и эффективносим работы главы МО Петровский сельсовет</t>
  </si>
  <si>
    <t>1.Просроченная кредиторская задолженность сельсовета</t>
  </si>
  <si>
    <t>2.Исполнение собственных доходов бюджета сельсовета к первоначальному утвержденному плану</t>
  </si>
  <si>
    <t>1.0.1</t>
  </si>
  <si>
    <t>Цель 1: Повышение качества и эффективности работы главы  муниципального образования Петровский сельсовет"</t>
  </si>
  <si>
    <r>
      <t xml:space="preserve">                 </t>
    </r>
    <r>
      <rPr>
        <b/>
        <sz val="11"/>
        <rFont val="Times New Roman"/>
        <family val="1"/>
        <charset val="204"/>
      </rPr>
      <t>Мероприятие 1.0.2 " Обеспечение функций аппарата администрации муниципального образования Петровский сельсовет"</t>
    </r>
  </si>
  <si>
    <t>1.0.2.</t>
  </si>
  <si>
    <t>Обеспечение функций аппарата администрации муниципального образования Петровский сельсовет</t>
  </si>
  <si>
    <t>3.Доля муниципальных служащих , имеющих высшее профессиональное образование в общем количестве муниципальных служащих администрации сельского поселения</t>
  </si>
  <si>
    <t>Подпрограмма 2. "Обеспечение осуществления части , переданных органами власти другого уровня полномочий"</t>
  </si>
  <si>
    <t>Цель: Обеспечение исполнения части,переданных органами власти другого уровня ,полномочий</t>
  </si>
  <si>
    <t>Мероприятие 2.0.1" Ведение первичного воинского учета на территорях , где отсутствуют комиссариаты"</t>
  </si>
  <si>
    <t>2.0.1.</t>
  </si>
  <si>
    <t>Ведение первичного воинского учета на территорях,где отсутствуют военные комиссариаты</t>
  </si>
  <si>
    <t>Мероприятие 2.0.2. Осуществление регистрации актов гражданского состояния</t>
  </si>
  <si>
    <t>2.0.2.</t>
  </si>
  <si>
    <t>Осуществление регистрации актов гражданского состояния</t>
  </si>
  <si>
    <t>4.Количество выявленных нарушений ведения первичного воинского учета по акту проверки</t>
  </si>
  <si>
    <t>5.Доля средств на улучшение состояния мест проведения мероприятий по государственной регистрации актов гражданского состояния в общей сумме выделенных средств</t>
  </si>
  <si>
    <t>6.Доля торжественных регистраций заключения брака от общего числа актов о заключении брака</t>
  </si>
  <si>
    <t>Подпрограмма 3. "Обеспечение пожарной безопасности на территории муниципальногор образования Петровский сельсовет"</t>
  </si>
  <si>
    <t>Цель: Обеспечение пожарной безопасности на территории муниципального образования Петровский сельсовет</t>
  </si>
  <si>
    <t>Мероприятие 3.0.2.: Ревизия пожарных гидрантов на территории МО Петровский сельсовет</t>
  </si>
  <si>
    <t>Мероприятие 3.0.1. Обучение населения сельсовета правилам пожарной безопасности</t>
  </si>
  <si>
    <t>Мероприятие 3.0.3.: Устройство защитных противопожарных полос (опашка) населенных пунктов</t>
  </si>
  <si>
    <t>Мероприятие 3.0.4.: Содержание личного состава ДПК</t>
  </si>
  <si>
    <t>3.0.4.</t>
  </si>
  <si>
    <t>Содержание личного состава ДПК</t>
  </si>
  <si>
    <t>7.Доля пожаров ,ликвидированных силами ДПК , в общем числе пожаров</t>
  </si>
  <si>
    <t>8.Доля граждан,информированных о первичных мерах пожарной безопасности</t>
  </si>
  <si>
    <t>9.Оснащение территорий общего пользования первичными средствами пожаротушения и противопожарным инвентарем</t>
  </si>
  <si>
    <t>10.Доля населенных пунктов ,обеспеченных защитными противопожарными полосами в общем количестве населенных пунктов,расположенных на территории сельсовета</t>
  </si>
  <si>
    <t>Подпрограмма 4."Развитие дорожного хозяйства на территории муниципального образования Петровский сельсовет"</t>
  </si>
  <si>
    <t>Цель: Обеспечение устойчивого функционирования автомобильных дорог местного значения на территории муниципального образования Петровсвкий селсьовет</t>
  </si>
  <si>
    <t>Мероприятие 4.0.1. Ремонт автомобильных дорог общего пользования местного значения</t>
  </si>
  <si>
    <t>4.0.1.</t>
  </si>
  <si>
    <t xml:space="preserve">Ремонт автомобильных дорог общего пользования местного   значения
</t>
  </si>
  <si>
    <t>Мероприятие 4.0.2. Содержание автомобильных дорог общего пользования местного значения</t>
  </si>
  <si>
    <t>4.0.2.</t>
  </si>
  <si>
    <t>Содержание автомобильных дорог общего пользования местного значения</t>
  </si>
  <si>
    <t>1. Доля дорог , в отношении которых проводился текущий ремонт от общего количества ремонта дорог в отчетном периоде</t>
  </si>
  <si>
    <t>2.Доля муниципальных автомобильных дорог , в отношении которых проводились мероприятия по зимнему и летнему содержанию дорог</t>
  </si>
  <si>
    <t>Подпрограмма 5. "Благоустройство территории муниципального огбразования Петровский сельсовет"</t>
  </si>
  <si>
    <t>Цель: "Мероприятия по организации благоустройства муниципального образования Петровский сельсовет»</t>
  </si>
  <si>
    <t>Мероприятие 5.0.1. Озеленение территории сельсовета</t>
  </si>
  <si>
    <t>5.0.1.</t>
  </si>
  <si>
    <t>Озеленение территории сельсовета</t>
  </si>
  <si>
    <t>1. Количество высаженных деревьев</t>
  </si>
  <si>
    <t>2.Количество высаженных цветов</t>
  </si>
  <si>
    <t>ед</t>
  </si>
  <si>
    <t>Мероприятие 5.0.2.Мероприятя по благоустройству  , очистке кладбищ</t>
  </si>
  <si>
    <t>5.0.2.</t>
  </si>
  <si>
    <t>3.Доля расходов на организацию и содержание мест захоронения в общем объеме расходов на благоустройство</t>
  </si>
  <si>
    <t>Мероприятия по благоустройству, очистке кладбищ</t>
  </si>
  <si>
    <t>Подпрограмма 6. "Развитие культуры на территории муниципального образования Петровский сельсовет"</t>
  </si>
  <si>
    <t>Цель: Создание условий для организации досуга и обеспечения жителей сельсовета услугами учреждений культуры</t>
  </si>
  <si>
    <t>Мероприятие 5.0.4.Прочие мероприятия по благоустройству  сельсовета</t>
  </si>
  <si>
    <t>5.0.4.</t>
  </si>
  <si>
    <t>Прочие мероприятия по благоустройству сельсовета</t>
  </si>
  <si>
    <t>4.Уровень благоустройства территории</t>
  </si>
  <si>
    <t>5.Количество спиленных и убранных аварийных деревьев</t>
  </si>
  <si>
    <t>Мероприятие6.0.1. Финансовое обеспечение мероприятий , направленных на развитие культуры на территории муниципального образования поселения</t>
  </si>
  <si>
    <t>6.0.1</t>
  </si>
  <si>
    <t>Финансовое обеспечение мероприятий ,направленных на развитие культуры на территории муниципального образования поселения</t>
  </si>
  <si>
    <t>Мероприятие 6.0.2.Развитие народного самодеятельного художественного творчества</t>
  </si>
  <si>
    <t>6.0.2.</t>
  </si>
  <si>
    <t>Развитие народного самодеятельного художественного творчества</t>
  </si>
  <si>
    <t>Мероприятие 6.0.3.Проведение ежегоджных мероприятий</t>
  </si>
  <si>
    <t>6.0.3.</t>
  </si>
  <si>
    <t>Проведение ежегодных мероприятий</t>
  </si>
  <si>
    <t>Мероприятие 6.0.4. Финансовое обеспечение части переданных полномочий в области культуры</t>
  </si>
  <si>
    <t>6.0.4.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</si>
  <si>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</si>
  <si>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Количество культурно-массовых мероприятий</t>
  </si>
  <si>
    <t>Доля граждан, посещающих культурно-массовые мероприятия</t>
  </si>
  <si>
    <t>Доля граждан , пользующихся библиотечными фондами</t>
  </si>
  <si>
    <t>Оценка эффективности реализации муниципальной программы за 2018 год</t>
  </si>
  <si>
    <t>Итого по муниципальной программе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</si>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</sst>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#,##0.0"/>
    <numFmt numFmtId="166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3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C2FF"/>
        <bgColor indexed="64"/>
      </patternFill>
    </fill>
    <fill>
      <patternFill patternType="solid">
        <fgColor rgb="FFFDF8B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34AF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43" fontId="18" fillId="0" borderId="0" applyFont="0" applyFill="0" applyBorder="0" applyAlignment="0" applyProtection="0"/>
  </cellStyleXfs>
  <cellXfs count="12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top" wrapText="1"/>
    </xf>
    <xf numFmtId="49" fontId="4" fillId="2" borderId="1" xfId="2" applyNumberFormat="1" applyFont="1" applyFill="1" applyBorder="1" applyAlignment="1">
      <alignment horizontal="left" vertical="center" wrapText="1"/>
    </xf>
    <xf numFmtId="49" fontId="2" fillId="2" borderId="1" xfId="2" applyNumberFormat="1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49" fontId="2" fillId="2" borderId="1" xfId="2" applyNumberFormat="1" applyFont="1" applyFill="1" applyBorder="1" applyAlignment="1">
      <alignment horizontal="left" vertical="center"/>
    </xf>
    <xf numFmtId="49" fontId="2" fillId="3" borderId="1" xfId="2" applyNumberFormat="1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4" fillId="5" borderId="1" xfId="2" applyNumberFormat="1" applyFont="1" applyFill="1" applyBorder="1" applyAlignment="1">
      <alignment horizontal="center" vertical="center" wrapText="1"/>
    </xf>
    <xf numFmtId="49" fontId="6" fillId="5" borderId="1" xfId="2" applyNumberFormat="1" applyFont="1" applyFill="1" applyBorder="1" applyAlignment="1">
      <alignment horizontal="left" vertical="center" wrapText="1"/>
    </xf>
    <xf numFmtId="49" fontId="2" fillId="5" borderId="1" xfId="2" applyNumberFormat="1" applyFont="1" applyFill="1" applyBorder="1" applyAlignment="1">
      <alignment horizontal="center" vertical="center"/>
    </xf>
    <xf numFmtId="49" fontId="2" fillId="5" borderId="1" xfId="2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9" fillId="3" borderId="1" xfId="2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19" fillId="2" borderId="0" xfId="0" applyNumberFormat="1" applyFont="1" applyFill="1"/>
    <xf numFmtId="165" fontId="2" fillId="5" borderId="1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left" vertical="center"/>
    </xf>
    <xf numFmtId="165" fontId="11" fillId="3" borderId="1" xfId="2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165" fontId="10" fillId="3" borderId="1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65" fontId="20" fillId="2" borderId="0" xfId="0" applyNumberFormat="1" applyFont="1" applyFill="1"/>
    <xf numFmtId="165" fontId="3" fillId="0" borderId="1" xfId="0" applyNumberFormat="1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5" fontId="2" fillId="2" borderId="2" xfId="2" applyNumberFormat="1" applyFont="1" applyFill="1" applyBorder="1" applyAlignment="1">
      <alignment horizontal="left" vertical="center" wrapText="1"/>
    </xf>
    <xf numFmtId="165" fontId="2" fillId="2" borderId="3" xfId="2" applyNumberFormat="1" applyFont="1" applyFill="1" applyBorder="1" applyAlignment="1">
      <alignment horizontal="center" vertical="center" wrapText="1"/>
    </xf>
    <xf numFmtId="165" fontId="2" fillId="2" borderId="3" xfId="2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65" fontId="21" fillId="2" borderId="0" xfId="0" applyNumberFormat="1" applyFont="1" applyFill="1"/>
    <xf numFmtId="165" fontId="0" fillId="6" borderId="0" xfId="0" applyNumberFormat="1" applyFill="1"/>
    <xf numFmtId="49" fontId="0" fillId="0" borderId="0" xfId="0" applyNumberFormat="1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2" fillId="7" borderId="1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2" fillId="5" borderId="1" xfId="2" applyNumberFormat="1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left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8" fillId="3" borderId="1" xfId="2" applyNumberFormat="1" applyFont="1" applyFill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4" fontId="4" fillId="5" borderId="1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vertical="center" wrapText="1"/>
    </xf>
    <xf numFmtId="4" fontId="8" fillId="3" borderId="1" xfId="2" applyNumberFormat="1" applyFont="1" applyFill="1" applyBorder="1" applyAlignment="1">
      <alignment horizontal="center" vertical="center"/>
    </xf>
    <xf numFmtId="4" fontId="0" fillId="0" borderId="0" xfId="0" applyNumberFormat="1"/>
    <xf numFmtId="49" fontId="7" fillId="8" borderId="1" xfId="0" applyNumberFormat="1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left"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165" fontId="8" fillId="8" borderId="1" xfId="0" applyNumberFormat="1" applyFont="1" applyFill="1" applyBorder="1" applyAlignment="1">
      <alignment horizontal="left" vertic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165" fontId="7" fillId="8" borderId="2" xfId="0" applyNumberFormat="1" applyFont="1" applyFill="1" applyBorder="1" applyAlignment="1">
      <alignment horizontal="center" vertical="center" wrapText="1"/>
    </xf>
    <xf numFmtId="166" fontId="21" fillId="2" borderId="0" xfId="0" applyNumberFormat="1" applyFont="1" applyFill="1"/>
    <xf numFmtId="4" fontId="7" fillId="8" borderId="2" xfId="0" applyNumberFormat="1" applyFont="1" applyFill="1" applyBorder="1" applyAlignment="1">
      <alignment horizontal="center" vertical="center" wrapText="1"/>
    </xf>
    <xf numFmtId="165" fontId="19" fillId="6" borderId="0" xfId="0" applyNumberFormat="1" applyFont="1" applyFill="1"/>
    <xf numFmtId="165" fontId="0" fillId="2" borderId="0" xfId="0" applyNumberFormat="1" applyFill="1"/>
    <xf numFmtId="165" fontId="20" fillId="6" borderId="0" xfId="0" applyNumberFormat="1" applyFont="1" applyFill="1"/>
    <xf numFmtId="3" fontId="2" fillId="2" borderId="3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165" fontId="1" fillId="2" borderId="1" xfId="2" applyNumberFormat="1" applyFont="1" applyFill="1" applyBorder="1" applyAlignment="1">
      <alignment horizontal="center" vertical="center" wrapText="1"/>
    </xf>
    <xf numFmtId="165" fontId="0" fillId="2" borderId="0" xfId="0" applyNumberFormat="1" applyFont="1" applyFill="1" applyAlignment="1">
      <alignment horizontal="center"/>
    </xf>
    <xf numFmtId="49" fontId="8" fillId="3" borderId="0" xfId="2" applyNumberFormat="1" applyFont="1" applyFill="1" applyBorder="1" applyAlignment="1">
      <alignment horizontal="left" vertical="center"/>
    </xf>
    <xf numFmtId="49" fontId="11" fillId="3" borderId="0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left" vertical="center" wrapText="1"/>
    </xf>
    <xf numFmtId="165" fontId="1" fillId="2" borderId="1" xfId="2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23" fillId="0" borderId="0" xfId="0" applyFont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65" fontId="6" fillId="5" borderId="2" xfId="2" applyNumberFormat="1" applyFont="1" applyFill="1" applyBorder="1" applyAlignment="1">
      <alignment horizontal="left" vertical="center" wrapText="1"/>
    </xf>
    <xf numFmtId="165" fontId="6" fillId="5" borderId="3" xfId="2" applyNumberFormat="1" applyFont="1" applyFill="1" applyBorder="1" applyAlignment="1">
      <alignment horizontal="left" vertical="center" wrapText="1"/>
    </xf>
    <xf numFmtId="165" fontId="6" fillId="5" borderId="4" xfId="2" applyNumberFormat="1" applyFont="1" applyFill="1" applyBorder="1" applyAlignment="1">
      <alignment horizontal="left" vertical="center" wrapText="1"/>
    </xf>
    <xf numFmtId="165" fontId="3" fillId="2" borderId="2" xfId="2" applyNumberFormat="1" applyFont="1" applyFill="1" applyBorder="1" applyAlignment="1">
      <alignment horizontal="left" vertical="center" wrapText="1"/>
    </xf>
    <xf numFmtId="165" fontId="2" fillId="2" borderId="3" xfId="2" applyNumberFormat="1" applyFont="1" applyFill="1" applyBorder="1" applyAlignment="1">
      <alignment horizontal="left" vertical="center" wrapText="1"/>
    </xf>
    <xf numFmtId="165" fontId="2" fillId="2" borderId="4" xfId="2" applyNumberFormat="1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left" vertical="center" wrapText="1"/>
    </xf>
    <xf numFmtId="165" fontId="8" fillId="8" borderId="2" xfId="0" applyNumberFormat="1" applyFont="1" applyFill="1" applyBorder="1" applyAlignment="1">
      <alignment horizontal="left" vertical="center" wrapText="1"/>
    </xf>
    <xf numFmtId="165" fontId="8" fillId="8" borderId="3" xfId="0" applyNumberFormat="1" applyFont="1" applyFill="1" applyBorder="1" applyAlignment="1">
      <alignment horizontal="left" vertical="center" wrapText="1"/>
    </xf>
    <xf numFmtId="165" fontId="7" fillId="8" borderId="2" xfId="0" applyNumberFormat="1" applyFont="1" applyFill="1" applyBorder="1" applyAlignment="1">
      <alignment horizontal="left" vertical="center" wrapText="1"/>
    </xf>
    <xf numFmtId="165" fontId="7" fillId="8" borderId="3" xfId="0" applyNumberFormat="1" applyFont="1" applyFill="1" applyBorder="1" applyAlignment="1">
      <alignment horizontal="left" vertical="center" wrapText="1"/>
    </xf>
    <xf numFmtId="165" fontId="9" fillId="8" borderId="2" xfId="0" applyNumberFormat="1" applyFont="1" applyFill="1" applyBorder="1" applyAlignment="1">
      <alignment horizontal="left" vertical="center" wrapText="1"/>
    </xf>
    <xf numFmtId="165" fontId="9" fillId="8" borderId="3" xfId="0" applyNumberFormat="1" applyFont="1" applyFill="1" applyBorder="1" applyAlignment="1">
      <alignment horizontal="left" vertical="center" wrapText="1"/>
    </xf>
    <xf numFmtId="165" fontId="23" fillId="0" borderId="0" xfId="0" applyNumberFormat="1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6" fillId="7" borderId="2" xfId="2" applyNumberFormat="1" applyFont="1" applyFill="1" applyBorder="1" applyAlignment="1">
      <alignment horizontal="left" vertical="center" wrapText="1"/>
    </xf>
    <xf numFmtId="165" fontId="6" fillId="7" borderId="3" xfId="2" applyNumberFormat="1" applyFont="1" applyFill="1" applyBorder="1" applyAlignment="1">
      <alignment horizontal="left" vertical="center" wrapText="1"/>
    </xf>
    <xf numFmtId="165" fontId="6" fillId="7" borderId="4" xfId="2" applyNumberFormat="1" applyFont="1" applyFill="1" applyBorder="1" applyAlignment="1">
      <alignment horizontal="left" vertical="center" wrapText="1"/>
    </xf>
    <xf numFmtId="165" fontId="1" fillId="2" borderId="3" xfId="2" applyNumberFormat="1" applyFont="1" applyFill="1" applyBorder="1" applyAlignment="1">
      <alignment horizontal="left" vertical="center" wrapText="1"/>
    </xf>
    <xf numFmtId="165" fontId="1" fillId="2" borderId="4" xfId="2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workbookViewId="0">
      <selection activeCell="A3" sqref="A3:L3"/>
    </sheetView>
  </sheetViews>
  <sheetFormatPr defaultRowHeight="15" x14ac:dyDescent="0.25"/>
  <cols>
    <col min="1" max="1" width="5.42578125" customWidth="1"/>
    <col min="2" max="2" width="45" customWidth="1"/>
    <col min="3" max="3" width="10.140625" customWidth="1"/>
    <col min="4" max="4" width="8.85546875" customWidth="1"/>
    <col min="5" max="5" width="9.5703125" customWidth="1"/>
    <col min="6" max="6" width="13" customWidth="1"/>
    <col min="7" max="7" width="34.140625" customWidth="1"/>
    <col min="9" max="9" width="12.140625" customWidth="1"/>
    <col min="10" max="10" width="11.5703125" customWidth="1"/>
    <col min="11" max="11" width="13" customWidth="1"/>
    <col min="12" max="12" width="12.85546875" customWidth="1"/>
  </cols>
  <sheetData>
    <row r="3" spans="1:12" ht="23.25" x14ac:dyDescent="0.35">
      <c r="A3" s="94" t="s">
        <v>37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5" spans="1:12" ht="33.75" customHeight="1" x14ac:dyDescent="0.25">
      <c r="A5" s="95" t="s">
        <v>0</v>
      </c>
      <c r="B5" s="95" t="s">
        <v>16</v>
      </c>
      <c r="C5" s="96" t="s">
        <v>1</v>
      </c>
      <c r="D5" s="97"/>
      <c r="E5" s="97"/>
      <c r="F5" s="98"/>
      <c r="G5" s="96" t="s">
        <v>17</v>
      </c>
      <c r="H5" s="97"/>
      <c r="I5" s="97"/>
      <c r="J5" s="97"/>
      <c r="K5" s="97"/>
      <c r="L5" s="98"/>
    </row>
    <row r="6" spans="1:12" ht="126" x14ac:dyDescent="0.25">
      <c r="A6" s="95"/>
      <c r="B6" s="95"/>
      <c r="C6" s="13" t="s">
        <v>2</v>
      </c>
      <c r="D6" s="13" t="s">
        <v>3</v>
      </c>
      <c r="E6" s="13" t="s">
        <v>33</v>
      </c>
      <c r="F6" s="14" t="s">
        <v>35</v>
      </c>
      <c r="G6" s="12" t="s">
        <v>4</v>
      </c>
      <c r="H6" s="12" t="s">
        <v>5</v>
      </c>
      <c r="I6" s="13" t="s">
        <v>6</v>
      </c>
      <c r="J6" s="13" t="s">
        <v>7</v>
      </c>
      <c r="K6" s="11" t="s">
        <v>36</v>
      </c>
      <c r="L6" s="11" t="s">
        <v>38</v>
      </c>
    </row>
    <row r="7" spans="1:12" ht="18.75" x14ac:dyDescent="0.25">
      <c r="A7" s="15" t="s">
        <v>8</v>
      </c>
      <c r="B7" s="16" t="s">
        <v>11</v>
      </c>
      <c r="C7" s="17"/>
      <c r="D7" s="17"/>
      <c r="E7" s="17"/>
      <c r="F7" s="17"/>
      <c r="G7" s="17"/>
      <c r="H7" s="18"/>
      <c r="I7" s="18"/>
      <c r="J7" s="18"/>
      <c r="K7" s="18"/>
      <c r="L7" s="15"/>
    </row>
    <row r="8" spans="1:12" x14ac:dyDescent="0.25">
      <c r="A8" s="1"/>
      <c r="B8" s="91" t="s">
        <v>9</v>
      </c>
      <c r="C8" s="91"/>
      <c r="D8" s="91"/>
      <c r="E8" s="91"/>
      <c r="F8" s="91"/>
      <c r="G8" s="91"/>
      <c r="H8" s="91"/>
      <c r="I8" s="91"/>
      <c r="J8" s="91"/>
      <c r="K8" s="91"/>
      <c r="L8" s="3"/>
    </row>
    <row r="9" spans="1:12" x14ac:dyDescent="0.25">
      <c r="A9" s="1"/>
      <c r="B9" s="3"/>
      <c r="C9" s="3"/>
      <c r="D9" s="3"/>
      <c r="E9" s="3"/>
      <c r="F9" s="3"/>
      <c r="G9" s="9" t="s">
        <v>8</v>
      </c>
      <c r="H9" s="3"/>
      <c r="I9" s="3"/>
      <c r="J9" s="3"/>
      <c r="K9" s="3"/>
      <c r="L9" s="3"/>
    </row>
    <row r="10" spans="1:12" ht="18.75" x14ac:dyDescent="0.25">
      <c r="A10" s="15"/>
      <c r="B10" s="16" t="s">
        <v>15</v>
      </c>
      <c r="C10" s="17"/>
      <c r="D10" s="17"/>
      <c r="E10" s="17"/>
      <c r="F10" s="17"/>
      <c r="G10" s="17"/>
      <c r="H10" s="18"/>
      <c r="I10" s="18"/>
      <c r="J10" s="18"/>
      <c r="K10" s="18"/>
      <c r="L10" s="15"/>
    </row>
    <row r="11" spans="1:12" x14ac:dyDescent="0.25">
      <c r="A11" s="1"/>
      <c r="B11" s="91" t="s">
        <v>9</v>
      </c>
      <c r="C11" s="91"/>
      <c r="D11" s="91"/>
      <c r="E11" s="91"/>
      <c r="F11" s="91"/>
      <c r="G11" s="91"/>
      <c r="H11" s="91"/>
      <c r="I11" s="91"/>
      <c r="J11" s="91"/>
      <c r="K11" s="91"/>
      <c r="L11" s="3"/>
    </row>
    <row r="12" spans="1:12" x14ac:dyDescent="0.25">
      <c r="A12" s="1"/>
      <c r="B12" s="92" t="s">
        <v>10</v>
      </c>
      <c r="C12" s="93"/>
      <c r="D12" s="93"/>
      <c r="E12" s="93"/>
      <c r="F12" s="93"/>
      <c r="G12" s="93"/>
      <c r="H12" s="93"/>
      <c r="I12" s="93"/>
      <c r="J12" s="93"/>
      <c r="K12" s="93"/>
      <c r="L12" s="4"/>
    </row>
    <row r="13" spans="1:12" s="8" customFormat="1" ht="12.75" x14ac:dyDescent="0.2">
      <c r="A13" s="2"/>
      <c r="B13" s="5"/>
      <c r="C13" s="6"/>
      <c r="D13" s="6"/>
      <c r="E13" s="6"/>
      <c r="F13" s="6"/>
      <c r="G13" s="9" t="s">
        <v>8</v>
      </c>
      <c r="H13" s="7"/>
      <c r="I13" s="7"/>
      <c r="J13" s="7"/>
      <c r="K13" s="7"/>
      <c r="L13" s="2"/>
    </row>
    <row r="14" spans="1:12" s="8" customFormat="1" ht="12.75" x14ac:dyDescent="0.2">
      <c r="A14" s="2"/>
      <c r="B14" s="5"/>
      <c r="C14" s="6"/>
      <c r="D14" s="6"/>
      <c r="E14" s="6"/>
      <c r="F14" s="6"/>
      <c r="G14" s="9" t="s">
        <v>12</v>
      </c>
      <c r="H14" s="7"/>
      <c r="I14" s="7"/>
      <c r="J14" s="7"/>
      <c r="K14" s="7"/>
      <c r="L14" s="2"/>
    </row>
    <row r="15" spans="1:12" s="8" customFormat="1" ht="12.75" x14ac:dyDescent="0.2">
      <c r="A15" s="2"/>
      <c r="B15" s="5"/>
      <c r="C15" s="6"/>
      <c r="D15" s="6"/>
      <c r="E15" s="6"/>
      <c r="F15" s="6"/>
      <c r="G15" s="9" t="s">
        <v>13</v>
      </c>
      <c r="H15" s="7"/>
      <c r="I15" s="7"/>
      <c r="J15" s="7"/>
      <c r="K15" s="7"/>
      <c r="L15" s="2"/>
    </row>
    <row r="16" spans="1:12" s="8" customFormat="1" ht="15.75" x14ac:dyDescent="0.2">
      <c r="A16" s="2"/>
      <c r="B16" s="5"/>
      <c r="C16" s="6"/>
      <c r="D16" s="6"/>
      <c r="E16" s="6"/>
      <c r="F16" s="6"/>
      <c r="G16" s="56" t="s">
        <v>39</v>
      </c>
      <c r="H16" s="10"/>
      <c r="I16" s="10"/>
      <c r="J16" s="10"/>
      <c r="K16" s="7"/>
      <c r="L16" s="2"/>
    </row>
    <row r="17" spans="1:12" ht="18.75" x14ac:dyDescent="0.25">
      <c r="A17" s="15"/>
      <c r="B17" s="16" t="s">
        <v>14</v>
      </c>
      <c r="C17" s="17"/>
      <c r="D17" s="17"/>
      <c r="E17" s="17"/>
      <c r="F17" s="17"/>
      <c r="G17" s="17"/>
      <c r="H17" s="18"/>
      <c r="I17" s="18"/>
      <c r="J17" s="18"/>
      <c r="K17" s="18"/>
      <c r="L17" s="15"/>
    </row>
    <row r="18" spans="1:12" s="8" customFormat="1" ht="15.75" customHeight="1" x14ac:dyDescent="0.2">
      <c r="A18" s="2"/>
      <c r="B18" s="5"/>
      <c r="C18" s="6"/>
      <c r="D18" s="6"/>
      <c r="E18" s="6"/>
      <c r="F18" s="6"/>
      <c r="G18" s="9" t="s">
        <v>8</v>
      </c>
      <c r="H18" s="7"/>
      <c r="I18" s="7"/>
      <c r="J18" s="7"/>
      <c r="K18" s="7"/>
      <c r="L18" s="2"/>
    </row>
    <row r="19" spans="1:12" s="8" customFormat="1" ht="15.75" customHeight="1" x14ac:dyDescent="0.2">
      <c r="A19" s="2"/>
      <c r="B19" s="5"/>
      <c r="C19" s="6"/>
      <c r="D19" s="6"/>
      <c r="E19" s="6"/>
      <c r="F19" s="6"/>
      <c r="G19" s="9" t="s">
        <v>12</v>
      </c>
      <c r="H19" s="7"/>
      <c r="I19" s="7"/>
      <c r="J19" s="7"/>
      <c r="K19" s="7"/>
      <c r="L19" s="2"/>
    </row>
    <row r="20" spans="1:12" s="8" customFormat="1" ht="15.75" x14ac:dyDescent="0.2">
      <c r="A20" s="2"/>
      <c r="B20" s="5"/>
      <c r="C20" s="6"/>
      <c r="D20" s="6"/>
      <c r="E20" s="6"/>
      <c r="F20" s="6"/>
      <c r="G20" s="56" t="s">
        <v>40</v>
      </c>
      <c r="H20" s="10"/>
      <c r="I20" s="10"/>
      <c r="J20" s="10"/>
      <c r="K20" s="7"/>
      <c r="L20" s="2"/>
    </row>
    <row r="21" spans="1:12" s="8" customFormat="1" ht="18" customHeight="1" x14ac:dyDescent="0.2">
      <c r="A21" s="2"/>
      <c r="B21" s="5"/>
      <c r="C21" s="6"/>
      <c r="D21" s="6"/>
      <c r="E21" s="6"/>
      <c r="F21" s="6"/>
      <c r="G21" s="56" t="s">
        <v>41</v>
      </c>
      <c r="H21" s="56"/>
      <c r="I21" s="56"/>
      <c r="J21" s="56"/>
      <c r="K21" s="7"/>
      <c r="L21" s="2"/>
    </row>
    <row r="24" spans="1:12" ht="15.75" x14ac:dyDescent="0.25">
      <c r="G24" s="56"/>
    </row>
  </sheetData>
  <mergeCells count="8">
    <mergeCell ref="B11:K11"/>
    <mergeCell ref="B12:K12"/>
    <mergeCell ref="A3:L3"/>
    <mergeCell ref="A5:A6"/>
    <mergeCell ref="B5:B6"/>
    <mergeCell ref="G5:L5"/>
    <mergeCell ref="C5:F5"/>
    <mergeCell ref="B8:K8"/>
  </mergeCells>
  <pageMargins left="0.19685039370078741" right="0.11811023622047245" top="0.35433070866141736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5"/>
  <sheetViews>
    <sheetView tabSelected="1" zoomScaleNormal="100" zoomScaleSheetLayoutView="100" workbookViewId="0"/>
  </sheetViews>
  <sheetFormatPr defaultRowHeight="15" x14ac:dyDescent="0.25"/>
  <cols>
    <col min="1" max="1" width="10.85546875" style="81" bestFit="1" customWidth="1"/>
    <col min="2" max="2" width="6.85546875" style="51" customWidth="1"/>
    <col min="3" max="3" width="43.28515625" style="20" customWidth="1"/>
    <col min="4" max="4" width="8" style="21" customWidth="1"/>
    <col min="5" max="5" width="13.28515625" style="20" customWidth="1"/>
    <col min="6" max="6" width="15.5703125" style="20" customWidth="1"/>
    <col min="7" max="8" width="10.7109375" style="20" customWidth="1"/>
    <col min="9" max="9" width="11" style="20" customWidth="1"/>
    <col min="10" max="10" width="33.85546875" style="20" customWidth="1"/>
    <col min="11" max="11" width="9.28515625" style="22" customWidth="1"/>
    <col min="12" max="12" width="10.28515625" style="23" customWidth="1"/>
    <col min="13" max="13" width="9.28515625" style="23" customWidth="1"/>
    <col min="14" max="14" width="13.42578125" style="20" customWidth="1"/>
    <col min="15" max="15" width="11" style="68" customWidth="1"/>
    <col min="16" max="16384" width="9.140625" style="20"/>
  </cols>
  <sheetData>
    <row r="1" spans="1:15" ht="13.15" customHeight="1" x14ac:dyDescent="0.25"/>
    <row r="2" spans="1:15" ht="18.75" x14ac:dyDescent="0.25">
      <c r="O2" s="60" t="s">
        <v>127</v>
      </c>
    </row>
    <row r="3" spans="1:15" ht="23.25" x14ac:dyDescent="0.35">
      <c r="B3" s="117" t="s">
        <v>125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5" spans="1:15" ht="33.75" customHeight="1" x14ac:dyDescent="0.25">
      <c r="A5" s="50"/>
      <c r="B5" s="118" t="s">
        <v>0</v>
      </c>
      <c r="C5" s="119" t="s">
        <v>16</v>
      </c>
      <c r="D5" s="108" t="s">
        <v>1</v>
      </c>
      <c r="E5" s="109"/>
      <c r="F5" s="109"/>
      <c r="G5" s="109"/>
      <c r="H5" s="109"/>
      <c r="I5" s="109"/>
      <c r="J5" s="108" t="s">
        <v>17</v>
      </c>
      <c r="K5" s="109"/>
      <c r="L5" s="109"/>
      <c r="M5" s="109"/>
      <c r="N5" s="109"/>
      <c r="O5" s="120"/>
    </row>
    <row r="6" spans="1:15" ht="128.25" customHeight="1" x14ac:dyDescent="0.25">
      <c r="A6" s="50"/>
      <c r="B6" s="118"/>
      <c r="C6" s="119"/>
      <c r="D6" s="24" t="s">
        <v>20</v>
      </c>
      <c r="E6" s="25" t="s">
        <v>2</v>
      </c>
      <c r="F6" s="25" t="s">
        <v>3</v>
      </c>
      <c r="G6" s="26" t="s">
        <v>33</v>
      </c>
      <c r="H6" s="26" t="s">
        <v>35</v>
      </c>
      <c r="I6" s="26" t="s">
        <v>34</v>
      </c>
      <c r="J6" s="24" t="s">
        <v>4</v>
      </c>
      <c r="K6" s="24" t="s">
        <v>5</v>
      </c>
      <c r="L6" s="25" t="s">
        <v>6</v>
      </c>
      <c r="M6" s="25" t="s">
        <v>7</v>
      </c>
      <c r="N6" s="27" t="s">
        <v>36</v>
      </c>
      <c r="O6" s="61" t="s">
        <v>31</v>
      </c>
    </row>
    <row r="7" spans="1:15" ht="21" customHeight="1" x14ac:dyDescent="0.25">
      <c r="A7" s="50"/>
      <c r="B7" s="53" t="s">
        <v>8</v>
      </c>
      <c r="C7" s="121" t="s">
        <v>42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3"/>
    </row>
    <row r="8" spans="1:15" ht="33" customHeight="1" x14ac:dyDescent="0.25">
      <c r="A8" s="50"/>
      <c r="B8" s="1"/>
      <c r="C8" s="99" t="s">
        <v>43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</row>
    <row r="9" spans="1:15" s="33" customFormat="1" ht="107.25" customHeight="1" x14ac:dyDescent="0.2">
      <c r="A9" s="80"/>
      <c r="B9" s="7"/>
      <c r="C9" s="31"/>
      <c r="D9" s="30"/>
      <c r="E9" s="19"/>
      <c r="F9" s="19"/>
      <c r="G9" s="32"/>
      <c r="H9" s="32"/>
      <c r="I9" s="32"/>
      <c r="J9" s="31" t="s">
        <v>44</v>
      </c>
      <c r="K9" s="30" t="s">
        <v>18</v>
      </c>
      <c r="L9" s="30">
        <v>99</v>
      </c>
      <c r="M9" s="30">
        <v>94.4</v>
      </c>
      <c r="N9" s="30">
        <f>M9/L9</f>
        <v>0.95353535353535357</v>
      </c>
      <c r="O9" s="62"/>
    </row>
    <row r="10" spans="1:15" s="33" customFormat="1" ht="82.5" customHeight="1" x14ac:dyDescent="0.2">
      <c r="A10" s="80"/>
      <c r="B10" s="7"/>
      <c r="C10" s="31"/>
      <c r="D10" s="30"/>
      <c r="E10" s="19"/>
      <c r="F10" s="19"/>
      <c r="G10" s="32"/>
      <c r="H10" s="32"/>
      <c r="I10" s="32"/>
      <c r="J10" s="31" t="s">
        <v>45</v>
      </c>
      <c r="K10" s="30" t="s">
        <v>18</v>
      </c>
      <c r="L10" s="30">
        <v>0</v>
      </c>
      <c r="M10" s="30">
        <v>0</v>
      </c>
      <c r="N10" s="59">
        <v>1</v>
      </c>
      <c r="O10" s="62"/>
    </row>
    <row r="11" spans="1:15" s="33" customFormat="1" ht="63.75" x14ac:dyDescent="0.2">
      <c r="A11" s="80"/>
      <c r="B11" s="7"/>
      <c r="C11" s="31"/>
      <c r="D11" s="30"/>
      <c r="E11" s="19"/>
      <c r="F11" s="19"/>
      <c r="G11" s="32"/>
      <c r="H11" s="32"/>
      <c r="I11" s="32"/>
      <c r="J11" s="31" t="s">
        <v>46</v>
      </c>
      <c r="K11" s="30" t="s">
        <v>18</v>
      </c>
      <c r="L11" s="30">
        <v>0</v>
      </c>
      <c r="M11" s="30">
        <v>0</v>
      </c>
      <c r="N11" s="59">
        <v>0</v>
      </c>
      <c r="O11" s="62"/>
    </row>
    <row r="12" spans="1:15" ht="15.75" customHeight="1" x14ac:dyDescent="0.25">
      <c r="A12" s="50"/>
      <c r="B12" s="52"/>
      <c r="C12" s="28"/>
      <c r="D12" s="29"/>
      <c r="E12" s="29"/>
      <c r="F12" s="29"/>
      <c r="G12" s="29"/>
      <c r="H12" s="29"/>
      <c r="I12" s="29"/>
      <c r="J12" s="35"/>
      <c r="K12" s="35"/>
      <c r="L12" s="35"/>
      <c r="M12" s="35"/>
      <c r="N12" s="37">
        <f>(N11+N10+N9)/3</f>
        <v>0.65117845117845119</v>
      </c>
      <c r="O12" s="63"/>
    </row>
    <row r="13" spans="1:15" ht="19.899999999999999" customHeight="1" x14ac:dyDescent="0.25">
      <c r="A13" s="50"/>
      <c r="B13" s="18"/>
      <c r="C13" s="102" t="s">
        <v>47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/>
    </row>
    <row r="14" spans="1:15" ht="17.25" customHeight="1" x14ac:dyDescent="0.25">
      <c r="A14" s="50"/>
      <c r="B14" s="1"/>
      <c r="C14" s="99" t="s">
        <v>53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/>
    </row>
    <row r="15" spans="1:15" ht="16.5" customHeight="1" x14ac:dyDescent="0.25">
      <c r="A15" s="50"/>
      <c r="B15" s="1"/>
      <c r="C15" s="99" t="s">
        <v>48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1"/>
    </row>
    <row r="16" spans="1:15" s="33" customFormat="1" ht="54.75" customHeight="1" x14ac:dyDescent="0.2">
      <c r="A16" s="80"/>
      <c r="B16" s="7" t="s">
        <v>52</v>
      </c>
      <c r="C16" s="31" t="s">
        <v>49</v>
      </c>
      <c r="D16" s="30"/>
      <c r="E16" s="19">
        <v>730.3</v>
      </c>
      <c r="F16" s="19">
        <v>730.3</v>
      </c>
      <c r="G16" s="32">
        <f>F16/E16*100</f>
        <v>100</v>
      </c>
      <c r="H16" s="32"/>
      <c r="I16" s="32"/>
      <c r="J16" s="31" t="s">
        <v>50</v>
      </c>
      <c r="K16" s="30" t="s">
        <v>18</v>
      </c>
      <c r="L16" s="30">
        <v>0</v>
      </c>
      <c r="M16" s="30">
        <v>0</v>
      </c>
      <c r="N16" s="59">
        <v>1</v>
      </c>
      <c r="O16" s="62"/>
    </row>
    <row r="17" spans="1:15" s="33" customFormat="1" ht="86.25" customHeight="1" x14ac:dyDescent="0.2">
      <c r="A17" s="80"/>
      <c r="B17" s="7"/>
      <c r="C17" s="31"/>
      <c r="D17" s="30" t="s">
        <v>21</v>
      </c>
      <c r="E17" s="19">
        <v>730.3</v>
      </c>
      <c r="F17" s="19">
        <v>730.3</v>
      </c>
      <c r="G17" s="32">
        <f t="shared" ref="G17:G37" si="0">F17/E17*100</f>
        <v>100</v>
      </c>
      <c r="H17" s="32"/>
      <c r="I17" s="32"/>
      <c r="J17" s="31" t="s">
        <v>51</v>
      </c>
      <c r="K17" s="30" t="s">
        <v>18</v>
      </c>
      <c r="L17" s="30">
        <v>100</v>
      </c>
      <c r="M17" s="30">
        <v>101.1</v>
      </c>
      <c r="N17" s="59">
        <f>M17/L17</f>
        <v>1.0109999999999999</v>
      </c>
      <c r="O17" s="62"/>
    </row>
    <row r="18" spans="1:15" s="33" customFormat="1" ht="58.5" customHeight="1" x14ac:dyDescent="0.2">
      <c r="A18" s="80"/>
      <c r="B18" s="7"/>
      <c r="C18" s="31"/>
      <c r="D18" s="30" t="s">
        <v>22</v>
      </c>
      <c r="E18" s="19">
        <v>0</v>
      </c>
      <c r="F18" s="19">
        <v>0</v>
      </c>
      <c r="G18" s="32">
        <v>0</v>
      </c>
      <c r="H18" s="32"/>
      <c r="I18" s="32"/>
      <c r="J18" s="31"/>
      <c r="K18" s="30" t="s">
        <v>18</v>
      </c>
      <c r="L18" s="30">
        <v>0</v>
      </c>
      <c r="M18" s="30">
        <v>0</v>
      </c>
      <c r="N18" s="59">
        <v>0</v>
      </c>
      <c r="O18" s="62"/>
    </row>
    <row r="19" spans="1:15" s="33" customFormat="1" ht="15" customHeight="1" x14ac:dyDescent="0.2">
      <c r="A19" s="80"/>
      <c r="B19" s="110" t="s">
        <v>54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</row>
    <row r="20" spans="1:15" s="33" customFormat="1" ht="63.75" x14ac:dyDescent="0.2">
      <c r="A20" s="80"/>
      <c r="B20" s="7" t="s">
        <v>55</v>
      </c>
      <c r="C20" s="31" t="s">
        <v>56</v>
      </c>
      <c r="D20" s="30"/>
      <c r="E20" s="19">
        <v>2310.5</v>
      </c>
      <c r="F20" s="19">
        <v>2057.6</v>
      </c>
      <c r="G20" s="32">
        <f t="shared" si="0"/>
        <v>89.054317247349061</v>
      </c>
      <c r="H20" s="32"/>
      <c r="I20" s="32"/>
      <c r="J20" s="31" t="s">
        <v>57</v>
      </c>
      <c r="K20" s="59" t="s">
        <v>18</v>
      </c>
      <c r="L20" s="30">
        <v>0</v>
      </c>
      <c r="M20" s="30">
        <v>0</v>
      </c>
      <c r="N20" s="30">
        <v>0</v>
      </c>
      <c r="O20" s="62"/>
    </row>
    <row r="21" spans="1:15" s="33" customFormat="1" x14ac:dyDescent="0.25">
      <c r="A21" s="80"/>
      <c r="B21" s="7"/>
      <c r="C21" s="31"/>
      <c r="D21" s="86" t="s">
        <v>21</v>
      </c>
      <c r="E21" s="19">
        <v>2310.5</v>
      </c>
      <c r="F21" s="19">
        <v>2057.6</v>
      </c>
      <c r="G21" s="32">
        <f>F21/E21*100</f>
        <v>89.054317247349061</v>
      </c>
      <c r="H21" s="32"/>
      <c r="I21" s="32"/>
      <c r="J21" s="31"/>
      <c r="K21" s="30"/>
      <c r="L21" s="30"/>
      <c r="M21" s="30"/>
      <c r="N21" s="30"/>
      <c r="O21" s="62"/>
    </row>
    <row r="22" spans="1:15" s="33" customFormat="1" x14ac:dyDescent="0.2">
      <c r="A22" s="80"/>
      <c r="B22" s="7"/>
      <c r="C22" s="31"/>
      <c r="D22" s="85" t="s">
        <v>22</v>
      </c>
      <c r="E22" s="19"/>
      <c r="F22" s="19"/>
      <c r="G22" s="32">
        <v>0</v>
      </c>
      <c r="H22" s="32"/>
      <c r="I22" s="32"/>
      <c r="J22" s="31"/>
      <c r="K22" s="30"/>
      <c r="L22" s="30"/>
      <c r="M22" s="30"/>
      <c r="N22" s="30"/>
      <c r="O22" s="62"/>
    </row>
    <row r="23" spans="1:15" s="41" customFormat="1" ht="18" customHeight="1" x14ac:dyDescent="0.25">
      <c r="A23" s="82">
        <f>E23-F23</f>
        <v>252.90000000000055</v>
      </c>
      <c r="B23" s="54"/>
      <c r="C23" s="35" t="s">
        <v>23</v>
      </c>
      <c r="D23" s="36"/>
      <c r="E23" s="37">
        <f>F16+E20</f>
        <v>3040.8</v>
      </c>
      <c r="F23" s="37">
        <f>F16+F20</f>
        <v>2787.8999999999996</v>
      </c>
      <c r="G23" s="38">
        <f>F23/E23*100</f>
        <v>91.683109707971568</v>
      </c>
      <c r="H23" s="38">
        <f>F23/E23</f>
        <v>0.91683109707971566</v>
      </c>
      <c r="I23" s="38">
        <f>6/7</f>
        <v>0.8571428571428571</v>
      </c>
      <c r="J23" s="35"/>
      <c r="K23" s="39"/>
      <c r="L23" s="39"/>
      <c r="M23" s="39"/>
      <c r="N23" s="37">
        <f>(N16+N17)/2</f>
        <v>1.0055000000000001</v>
      </c>
      <c r="O23" s="67">
        <f>N23*0.3+H23*0.3+I23*0.3</f>
        <v>0.83384218626677176</v>
      </c>
    </row>
    <row r="24" spans="1:15" ht="21.6" customHeight="1" x14ac:dyDescent="0.25">
      <c r="A24" s="50"/>
      <c r="B24" s="55"/>
      <c r="C24" s="102" t="s">
        <v>58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4"/>
    </row>
    <row r="25" spans="1:15" x14ac:dyDescent="0.25">
      <c r="A25" s="50"/>
      <c r="B25" s="1"/>
      <c r="C25" s="99" t="s">
        <v>59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</row>
    <row r="26" spans="1:15" ht="15" customHeight="1" x14ac:dyDescent="0.25">
      <c r="A26" s="50"/>
      <c r="B26" s="1"/>
      <c r="C26" s="99" t="s">
        <v>60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/>
    </row>
    <row r="27" spans="1:15" s="33" customFormat="1" ht="39.75" customHeight="1" x14ac:dyDescent="0.2">
      <c r="A27" s="80">
        <f>E27-F27</f>
        <v>0</v>
      </c>
      <c r="B27" s="7" t="s">
        <v>61</v>
      </c>
      <c r="C27" s="31" t="s">
        <v>62</v>
      </c>
      <c r="D27" s="30"/>
      <c r="E27" s="19">
        <v>83.3</v>
      </c>
      <c r="F27" s="19">
        <v>83.3</v>
      </c>
      <c r="G27" s="32">
        <f t="shared" si="0"/>
        <v>100</v>
      </c>
      <c r="H27" s="32"/>
      <c r="I27" s="32"/>
      <c r="J27" s="31" t="s">
        <v>66</v>
      </c>
      <c r="K27" s="19" t="s">
        <v>18</v>
      </c>
      <c r="L27" s="19">
        <v>0</v>
      </c>
      <c r="M27" s="19">
        <v>0</v>
      </c>
      <c r="N27" s="30">
        <v>1</v>
      </c>
      <c r="O27" s="62"/>
    </row>
    <row r="28" spans="1:15" s="33" customFormat="1" x14ac:dyDescent="0.2">
      <c r="A28" s="80"/>
      <c r="B28" s="7"/>
      <c r="C28" s="31"/>
      <c r="D28" s="30" t="s">
        <v>21</v>
      </c>
      <c r="E28" s="19"/>
      <c r="F28" s="19"/>
      <c r="G28" s="32">
        <v>0</v>
      </c>
      <c r="H28" s="32"/>
      <c r="I28" s="32"/>
      <c r="J28" s="19"/>
      <c r="K28" s="19"/>
      <c r="L28" s="19"/>
      <c r="M28" s="19"/>
      <c r="N28" s="30"/>
      <c r="O28" s="62"/>
    </row>
    <row r="29" spans="1:15" s="33" customFormat="1" x14ac:dyDescent="0.2">
      <c r="A29" s="80"/>
      <c r="B29" s="7"/>
      <c r="C29" s="31"/>
      <c r="D29" s="30" t="s">
        <v>22</v>
      </c>
      <c r="E29" s="19">
        <v>83.3</v>
      </c>
      <c r="F29" s="19">
        <v>83.3</v>
      </c>
      <c r="G29" s="32">
        <f t="shared" si="0"/>
        <v>100</v>
      </c>
      <c r="H29" s="32"/>
      <c r="I29" s="32"/>
      <c r="J29" s="19"/>
      <c r="K29" s="19"/>
      <c r="L29" s="19"/>
      <c r="M29" s="19"/>
      <c r="N29" s="30"/>
      <c r="O29" s="62"/>
    </row>
    <row r="30" spans="1:15" ht="35.25" customHeight="1" x14ac:dyDescent="0.25">
      <c r="A30" s="50"/>
      <c r="B30" s="1"/>
      <c r="C30" s="99" t="s">
        <v>63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1"/>
    </row>
    <row r="31" spans="1:15" s="33" customFormat="1" ht="54.75" customHeight="1" x14ac:dyDescent="0.2">
      <c r="A31" s="80"/>
      <c r="B31" s="7" t="s">
        <v>64</v>
      </c>
      <c r="C31" s="31" t="s">
        <v>65</v>
      </c>
      <c r="E31" s="19">
        <v>4</v>
      </c>
      <c r="F31" s="19">
        <v>4</v>
      </c>
      <c r="G31" s="32">
        <f t="shared" si="0"/>
        <v>100</v>
      </c>
      <c r="H31" s="32"/>
      <c r="I31" s="32"/>
      <c r="J31" s="31" t="s">
        <v>67</v>
      </c>
      <c r="K31" s="30" t="s">
        <v>18</v>
      </c>
      <c r="L31" s="30">
        <v>100</v>
      </c>
      <c r="M31" s="30">
        <v>100</v>
      </c>
      <c r="N31" s="30">
        <f>M31/L31</f>
        <v>1</v>
      </c>
      <c r="O31" s="62"/>
    </row>
    <row r="32" spans="1:15" s="33" customFormat="1" ht="38.25" x14ac:dyDescent="0.2">
      <c r="A32" s="80"/>
      <c r="B32" s="7"/>
      <c r="C32" s="31"/>
      <c r="D32" s="30" t="s">
        <v>21</v>
      </c>
      <c r="E32" s="19">
        <v>0</v>
      </c>
      <c r="F32" s="19">
        <v>0</v>
      </c>
      <c r="G32" s="32">
        <v>0</v>
      </c>
      <c r="H32" s="32"/>
      <c r="I32" s="32"/>
      <c r="J32" s="31" t="s">
        <v>68</v>
      </c>
      <c r="K32" s="59" t="s">
        <v>18</v>
      </c>
      <c r="L32" s="30">
        <v>95</v>
      </c>
      <c r="M32" s="30">
        <v>95</v>
      </c>
      <c r="N32" s="30">
        <f>M32/L32</f>
        <v>1</v>
      </c>
      <c r="O32" s="62"/>
    </row>
    <row r="33" spans="1:15" s="33" customFormat="1" x14ac:dyDescent="0.2">
      <c r="A33" s="80"/>
      <c r="B33" s="7"/>
      <c r="C33" s="31"/>
      <c r="D33" s="30" t="s">
        <v>22</v>
      </c>
      <c r="E33" s="19">
        <v>4</v>
      </c>
      <c r="F33" s="19">
        <v>4</v>
      </c>
      <c r="G33" s="32">
        <f t="shared" si="0"/>
        <v>100</v>
      </c>
      <c r="H33" s="32"/>
      <c r="I33" s="32"/>
      <c r="J33" s="31"/>
      <c r="K33" s="30"/>
      <c r="L33" s="30"/>
      <c r="M33" s="30"/>
      <c r="N33" s="30"/>
      <c r="O33" s="62"/>
    </row>
    <row r="34" spans="1:15" s="41" customFormat="1" ht="21" customHeight="1" x14ac:dyDescent="0.25">
      <c r="A34" s="82">
        <f>E34-F34</f>
        <v>0</v>
      </c>
      <c r="B34" s="54"/>
      <c r="C34" s="35" t="s">
        <v>24</v>
      </c>
      <c r="D34" s="36"/>
      <c r="E34" s="37">
        <f>E27+E31</f>
        <v>87.3</v>
      </c>
      <c r="F34" s="37">
        <f>F27+F31</f>
        <v>87.3</v>
      </c>
      <c r="G34" s="38">
        <f>F34/E34*100</f>
        <v>100</v>
      </c>
      <c r="H34" s="38">
        <f>F34/E34</f>
        <v>1</v>
      </c>
      <c r="I34" s="38">
        <f>4/4</f>
        <v>1</v>
      </c>
      <c r="J34" s="35"/>
      <c r="K34" s="39"/>
      <c r="L34" s="39"/>
      <c r="M34" s="39"/>
      <c r="N34" s="40">
        <f>(N27+N31+N32)/3</f>
        <v>1</v>
      </c>
      <c r="O34" s="67">
        <f>H34*0.3+I34*0.3+N34*0.3</f>
        <v>0.89999999999999991</v>
      </c>
    </row>
    <row r="35" spans="1:15" ht="18.75" x14ac:dyDescent="0.25">
      <c r="A35" s="50"/>
      <c r="B35" s="55"/>
      <c r="C35" s="102" t="s">
        <v>69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4"/>
    </row>
    <row r="36" spans="1:15" x14ac:dyDescent="0.25">
      <c r="A36" s="50"/>
      <c r="B36" s="1"/>
      <c r="C36" s="99" t="s">
        <v>70</v>
      </c>
      <c r="D36" s="100"/>
      <c r="E36" s="100"/>
      <c r="F36" s="100"/>
      <c r="G36" s="100" t="e">
        <f t="shared" si="0"/>
        <v>#DIV/0!</v>
      </c>
      <c r="H36" s="100"/>
      <c r="I36" s="100"/>
      <c r="J36" s="100"/>
      <c r="K36" s="100"/>
      <c r="L36" s="100"/>
      <c r="M36" s="100"/>
      <c r="N36" s="42"/>
      <c r="O36" s="64"/>
    </row>
    <row r="37" spans="1:15" x14ac:dyDescent="0.25">
      <c r="A37" s="50"/>
      <c r="B37" s="1"/>
      <c r="C37" s="99" t="s">
        <v>72</v>
      </c>
      <c r="D37" s="100"/>
      <c r="E37" s="100"/>
      <c r="F37" s="100"/>
      <c r="G37" s="100" t="e">
        <f t="shared" si="0"/>
        <v>#DIV/0!</v>
      </c>
      <c r="H37" s="100"/>
      <c r="I37" s="100"/>
      <c r="J37" s="100"/>
      <c r="K37" s="100"/>
      <c r="L37" s="100"/>
      <c r="M37" s="100"/>
      <c r="N37" s="42"/>
      <c r="O37" s="64"/>
    </row>
    <row r="38" spans="1:15" ht="14.45" customHeight="1" x14ac:dyDescent="0.25">
      <c r="A38" s="50"/>
      <c r="B38" s="1"/>
      <c r="C38" s="99" t="s">
        <v>71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1"/>
      <c r="N38" s="42"/>
      <c r="O38" s="64"/>
    </row>
    <row r="39" spans="1:15" x14ac:dyDescent="0.25">
      <c r="A39" s="50"/>
      <c r="B39" s="1"/>
      <c r="C39" s="99" t="s">
        <v>73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42"/>
      <c r="O39" s="64"/>
    </row>
    <row r="40" spans="1:15" x14ac:dyDescent="0.25">
      <c r="A40" s="50"/>
      <c r="B40" s="1"/>
      <c r="C40" s="99" t="s">
        <v>74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42"/>
      <c r="O40" s="64"/>
    </row>
    <row r="41" spans="1:15" s="33" customFormat="1" ht="25.5" x14ac:dyDescent="0.2">
      <c r="A41" s="80"/>
      <c r="B41" s="7" t="s">
        <v>75</v>
      </c>
      <c r="C41" s="31" t="s">
        <v>76</v>
      </c>
      <c r="D41" s="59" t="s">
        <v>21</v>
      </c>
      <c r="E41" s="19">
        <v>137.69999999999999</v>
      </c>
      <c r="F41" s="19">
        <v>129</v>
      </c>
      <c r="G41" s="32">
        <f>F41/E41*100</f>
        <v>93.68191721132898</v>
      </c>
      <c r="H41" s="32"/>
      <c r="I41" s="32"/>
      <c r="J41" s="31" t="s">
        <v>77</v>
      </c>
      <c r="K41" s="59" t="s">
        <v>18</v>
      </c>
      <c r="L41" s="30">
        <v>95</v>
      </c>
      <c r="M41" s="30">
        <v>95</v>
      </c>
      <c r="N41" s="58">
        <f>M41/L41</f>
        <v>1</v>
      </c>
      <c r="O41" s="62"/>
    </row>
    <row r="42" spans="1:15" s="33" customFormat="1" ht="38.25" x14ac:dyDescent="0.2">
      <c r="A42" s="80"/>
      <c r="B42" s="7"/>
      <c r="C42" s="31"/>
      <c r="D42" s="59"/>
      <c r="E42" s="19"/>
      <c r="F42" s="19"/>
      <c r="G42" s="32"/>
      <c r="H42" s="32"/>
      <c r="I42" s="32"/>
      <c r="J42" s="31" t="s">
        <v>78</v>
      </c>
      <c r="K42" s="59" t="s">
        <v>18</v>
      </c>
      <c r="L42" s="59">
        <v>70</v>
      </c>
      <c r="M42" s="59">
        <v>70</v>
      </c>
      <c r="N42" s="59">
        <f>M42/L42</f>
        <v>1</v>
      </c>
      <c r="O42" s="62"/>
    </row>
    <row r="43" spans="1:15" s="33" customFormat="1" ht="51" x14ac:dyDescent="0.2">
      <c r="A43" s="80"/>
      <c r="B43" s="7"/>
      <c r="C43" s="31"/>
      <c r="D43" s="59"/>
      <c r="E43" s="19"/>
      <c r="F43" s="19"/>
      <c r="G43" s="32"/>
      <c r="H43" s="32"/>
      <c r="I43" s="32"/>
      <c r="J43" s="31" t="s">
        <v>79</v>
      </c>
      <c r="K43" s="59" t="s">
        <v>18</v>
      </c>
      <c r="L43" s="59">
        <v>70</v>
      </c>
      <c r="M43" s="59">
        <v>70</v>
      </c>
      <c r="N43" s="59">
        <v>1</v>
      </c>
      <c r="O43" s="62"/>
    </row>
    <row r="44" spans="1:15" s="33" customFormat="1" ht="76.5" x14ac:dyDescent="0.2">
      <c r="A44" s="80"/>
      <c r="B44" s="7"/>
      <c r="C44" s="31"/>
      <c r="D44" s="59"/>
      <c r="E44" s="19"/>
      <c r="F44" s="19"/>
      <c r="G44" s="32"/>
      <c r="H44" s="32"/>
      <c r="I44" s="32"/>
      <c r="J44" s="31" t="s">
        <v>80</v>
      </c>
      <c r="K44" s="59" t="s">
        <v>18</v>
      </c>
      <c r="L44" s="59">
        <v>95</v>
      </c>
      <c r="M44" s="59">
        <v>95</v>
      </c>
      <c r="N44" s="59">
        <f>M44/L44</f>
        <v>1</v>
      </c>
      <c r="O44" s="62"/>
    </row>
    <row r="45" spans="1:15" x14ac:dyDescent="0.25">
      <c r="A45" s="50"/>
      <c r="B45" s="1"/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42"/>
      <c r="O45" s="64"/>
    </row>
    <row r="46" spans="1:15" s="41" customFormat="1" ht="21" customHeight="1" x14ac:dyDescent="0.25">
      <c r="A46" s="82">
        <f>E46-F46</f>
        <v>8.6999999999999886</v>
      </c>
      <c r="B46" s="56"/>
      <c r="C46" s="35" t="s">
        <v>25</v>
      </c>
      <c r="D46" s="36"/>
      <c r="E46" s="37">
        <f>E41</f>
        <v>137.69999999999999</v>
      </c>
      <c r="F46" s="37">
        <f>F41</f>
        <v>129</v>
      </c>
      <c r="G46" s="38">
        <f>F46/E46*100</f>
        <v>93.68191721132898</v>
      </c>
      <c r="H46" s="38">
        <f>F46/E46</f>
        <v>0.9368191721132898</v>
      </c>
      <c r="I46" s="38">
        <f>3/3</f>
        <v>1</v>
      </c>
      <c r="J46" s="35"/>
      <c r="K46" s="39"/>
      <c r="L46" s="39"/>
      <c r="M46" s="39"/>
      <c r="N46" s="37">
        <f>(N41+N42+N43+N44)/4</f>
        <v>1</v>
      </c>
      <c r="O46" s="67">
        <f>N46*0.3+H46*0.3+I46*0.3</f>
        <v>0.88104575163398691</v>
      </c>
    </row>
    <row r="47" spans="1:15" ht="18.75" x14ac:dyDescent="0.25">
      <c r="A47" s="50"/>
      <c r="B47" s="55"/>
      <c r="C47" s="102" t="s">
        <v>81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4"/>
    </row>
    <row r="48" spans="1:15" ht="17.25" customHeight="1" x14ac:dyDescent="0.25">
      <c r="A48" s="50"/>
      <c r="B48" s="1"/>
      <c r="C48" s="99" t="s">
        <v>82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42"/>
      <c r="O48" s="64"/>
    </row>
    <row r="49" spans="1:15" x14ac:dyDescent="0.25">
      <c r="A49" s="50"/>
      <c r="B49" s="1"/>
      <c r="C49" s="99" t="s">
        <v>83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42"/>
      <c r="O49" s="64"/>
    </row>
    <row r="50" spans="1:15" s="33" customFormat="1" ht="76.5" customHeight="1" x14ac:dyDescent="0.2">
      <c r="A50" s="80"/>
      <c r="B50" s="7" t="s">
        <v>84</v>
      </c>
      <c r="C50" s="31" t="s">
        <v>85</v>
      </c>
      <c r="D50" s="30"/>
      <c r="E50" s="19">
        <v>100</v>
      </c>
      <c r="F50" s="19">
        <v>22.5</v>
      </c>
      <c r="G50" s="32">
        <f>F50/E50*100</f>
        <v>22.5</v>
      </c>
      <c r="H50" s="32"/>
      <c r="I50" s="32"/>
      <c r="J50" s="31" t="s">
        <v>89</v>
      </c>
      <c r="K50" s="30" t="s">
        <v>18</v>
      </c>
      <c r="L50" s="57">
        <v>3</v>
      </c>
      <c r="M50" s="57">
        <v>3</v>
      </c>
      <c r="N50" s="30">
        <f>M50/L50</f>
        <v>1</v>
      </c>
      <c r="O50" s="62"/>
    </row>
    <row r="51" spans="1:15" s="33" customFormat="1" x14ac:dyDescent="0.2">
      <c r="A51" s="80"/>
      <c r="B51" s="7"/>
      <c r="C51" s="31"/>
      <c r="D51" s="30" t="s">
        <v>21</v>
      </c>
      <c r="E51" s="19">
        <v>100</v>
      </c>
      <c r="F51" s="19">
        <v>22.5</v>
      </c>
      <c r="G51" s="32">
        <f>F51/E51*100</f>
        <v>22.5</v>
      </c>
      <c r="H51" s="32"/>
      <c r="I51" s="32"/>
      <c r="J51" s="31"/>
      <c r="K51" s="30" t="s">
        <v>18</v>
      </c>
      <c r="L51" s="57"/>
      <c r="M51" s="57"/>
      <c r="N51" s="30"/>
      <c r="O51" s="62"/>
    </row>
    <row r="52" spans="1:15" s="33" customFormat="1" x14ac:dyDescent="0.2">
      <c r="A52" s="80"/>
      <c r="B52" s="7"/>
      <c r="C52" s="31"/>
      <c r="D52" s="59" t="s">
        <v>22</v>
      </c>
      <c r="E52" s="19">
        <v>0</v>
      </c>
      <c r="F52" s="19">
        <v>0</v>
      </c>
      <c r="G52" s="32">
        <v>0</v>
      </c>
      <c r="H52" s="32"/>
      <c r="I52" s="32"/>
      <c r="J52" s="31"/>
      <c r="K52" s="59"/>
      <c r="L52" s="57"/>
      <c r="M52" s="57"/>
      <c r="N52" s="59"/>
      <c r="O52" s="62"/>
    </row>
    <row r="53" spans="1:15" s="33" customFormat="1" ht="25.5" customHeight="1" x14ac:dyDescent="0.2">
      <c r="A53" s="80"/>
      <c r="B53" s="56"/>
      <c r="C53" s="105" t="s">
        <v>86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7"/>
    </row>
    <row r="54" spans="1:15" s="33" customFormat="1" ht="54" customHeight="1" x14ac:dyDescent="0.2">
      <c r="A54" s="80"/>
      <c r="B54" s="88" t="s">
        <v>87</v>
      </c>
      <c r="C54" s="31" t="s">
        <v>88</v>
      </c>
      <c r="D54" s="31"/>
      <c r="E54" s="31">
        <v>485.8</v>
      </c>
      <c r="F54" s="31">
        <v>557.1</v>
      </c>
      <c r="G54" s="31">
        <f>F54/E54*100</f>
        <v>114.67682173734046</v>
      </c>
      <c r="H54" s="31"/>
      <c r="I54" s="31"/>
      <c r="J54" s="31" t="s">
        <v>90</v>
      </c>
      <c r="K54" s="59" t="s">
        <v>18</v>
      </c>
      <c r="L54" s="31">
        <v>95</v>
      </c>
      <c r="M54" s="31">
        <v>95</v>
      </c>
      <c r="N54" s="31">
        <f>M54/L54</f>
        <v>1</v>
      </c>
      <c r="O54" s="31"/>
    </row>
    <row r="55" spans="1:15" s="33" customFormat="1" ht="25.5" customHeight="1" x14ac:dyDescent="0.2">
      <c r="A55" s="80"/>
      <c r="B55" s="87"/>
      <c r="C55" s="89"/>
      <c r="D55" s="31" t="s">
        <v>21</v>
      </c>
      <c r="E55" s="31">
        <v>485.8</v>
      </c>
      <c r="F55" s="31">
        <v>557.1</v>
      </c>
      <c r="G55" s="31">
        <f>F55/E55*100</f>
        <v>114.67682173734046</v>
      </c>
      <c r="H55" s="31"/>
      <c r="I55" s="31"/>
      <c r="J55" s="31"/>
      <c r="K55" s="31"/>
      <c r="L55" s="31"/>
      <c r="M55" s="31"/>
      <c r="N55" s="31"/>
      <c r="O55" s="31"/>
    </row>
    <row r="56" spans="1:15" s="33" customFormat="1" ht="25.5" customHeight="1" x14ac:dyDescent="0.2">
      <c r="A56" s="80"/>
      <c r="B56" s="87"/>
      <c r="C56" s="89"/>
      <c r="D56" s="31" t="s">
        <v>22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s="41" customFormat="1" ht="18.75" customHeight="1" x14ac:dyDescent="0.25">
      <c r="A57" s="82">
        <f>E57-F57</f>
        <v>6.1999999999999318</v>
      </c>
      <c r="C57" s="35" t="s">
        <v>26</v>
      </c>
      <c r="D57" s="36"/>
      <c r="E57" s="37">
        <f>E51+E55</f>
        <v>585.79999999999995</v>
      </c>
      <c r="F57" s="37">
        <f>F51+F55</f>
        <v>579.6</v>
      </c>
      <c r="G57" s="38">
        <f>F57/E57*100</f>
        <v>98.941618299761018</v>
      </c>
      <c r="H57" s="38">
        <f>F57/E57</f>
        <v>0.98941618299761025</v>
      </c>
      <c r="I57" s="38">
        <f>1/1</f>
        <v>1</v>
      </c>
      <c r="J57" s="35"/>
      <c r="K57" s="39"/>
      <c r="L57" s="39"/>
      <c r="M57" s="39"/>
      <c r="N57" s="37">
        <f>(N50+N54)/2</f>
        <v>1</v>
      </c>
      <c r="O57" s="67">
        <f>N57*0.3+H57*0.3+I57*0.3</f>
        <v>0.89682485489928299</v>
      </c>
    </row>
    <row r="58" spans="1:15" ht="18.75" x14ac:dyDescent="0.25">
      <c r="A58" s="50"/>
      <c r="B58" s="55"/>
      <c r="C58" s="102" t="s">
        <v>91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4"/>
      <c r="N58" s="34"/>
      <c r="O58" s="65"/>
    </row>
    <row r="59" spans="1:15" ht="34.5" customHeight="1" x14ac:dyDescent="0.25">
      <c r="A59" s="50"/>
      <c r="B59" s="1"/>
      <c r="C59" s="99" t="s">
        <v>92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42"/>
      <c r="O59" s="64"/>
    </row>
    <row r="60" spans="1:15" x14ac:dyDescent="0.25">
      <c r="A60" s="50"/>
      <c r="B60" s="1"/>
      <c r="C60" s="99" t="s">
        <v>93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42"/>
      <c r="O60" s="64"/>
    </row>
    <row r="61" spans="1:15" s="33" customFormat="1" x14ac:dyDescent="0.2">
      <c r="A61" s="80"/>
      <c r="B61" s="7" t="s">
        <v>94</v>
      </c>
      <c r="C61" s="31" t="s">
        <v>95</v>
      </c>
      <c r="D61" s="30" t="s">
        <v>21</v>
      </c>
      <c r="E61" s="19">
        <v>60</v>
      </c>
      <c r="F61" s="19">
        <v>19.899999999999999</v>
      </c>
      <c r="G61" s="32">
        <f>F61/E61*100</f>
        <v>33.166666666666664</v>
      </c>
      <c r="H61" s="32"/>
      <c r="I61" s="32"/>
      <c r="J61" s="31" t="s">
        <v>96</v>
      </c>
      <c r="K61" s="30" t="s">
        <v>19</v>
      </c>
      <c r="L61" s="57">
        <v>35</v>
      </c>
      <c r="M61" s="57">
        <v>25</v>
      </c>
      <c r="N61" s="30">
        <f>M61/L61</f>
        <v>0.7142857142857143</v>
      </c>
      <c r="O61" s="62"/>
    </row>
    <row r="62" spans="1:15" s="33" customFormat="1" x14ac:dyDescent="0.2">
      <c r="A62" s="80"/>
      <c r="B62" s="7"/>
      <c r="C62" s="44"/>
      <c r="D62" s="45"/>
      <c r="E62" s="46"/>
      <c r="F62" s="46"/>
      <c r="G62" s="47"/>
      <c r="H62" s="47"/>
      <c r="I62" s="47"/>
      <c r="J62" s="31" t="s">
        <v>97</v>
      </c>
      <c r="K62" s="59" t="s">
        <v>98</v>
      </c>
      <c r="L62" s="83">
        <v>800</v>
      </c>
      <c r="M62" s="83">
        <v>800</v>
      </c>
      <c r="N62" s="59">
        <f>M62/L62</f>
        <v>1</v>
      </c>
      <c r="O62" s="62"/>
    </row>
    <row r="63" spans="1:15" x14ac:dyDescent="0.25">
      <c r="A63" s="50"/>
      <c r="B63" s="1"/>
      <c r="C63" s="99" t="s">
        <v>99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30"/>
      <c r="O63" s="64"/>
    </row>
    <row r="64" spans="1:15" s="33" customFormat="1" ht="40.5" customHeight="1" x14ac:dyDescent="0.2">
      <c r="A64" s="80"/>
      <c r="B64" s="7" t="s">
        <v>100</v>
      </c>
      <c r="C64" s="31" t="s">
        <v>102</v>
      </c>
      <c r="D64" s="30" t="s">
        <v>21</v>
      </c>
      <c r="E64" s="19">
        <v>11</v>
      </c>
      <c r="F64" s="19">
        <v>94.2</v>
      </c>
      <c r="G64" s="32">
        <f>F64/E64*100</f>
        <v>856.36363636363649</v>
      </c>
      <c r="H64" s="32"/>
      <c r="I64" s="32"/>
      <c r="J64" s="43" t="s">
        <v>101</v>
      </c>
      <c r="K64" s="59" t="s">
        <v>18</v>
      </c>
      <c r="L64" s="30">
        <v>6</v>
      </c>
      <c r="M64" s="30">
        <v>20</v>
      </c>
      <c r="N64" s="30">
        <f>M64/L64</f>
        <v>3.3333333333333335</v>
      </c>
      <c r="O64" s="66"/>
    </row>
    <row r="65" spans="1:15" s="33" customFormat="1" ht="21" customHeight="1" x14ac:dyDescent="0.2">
      <c r="A65" s="80"/>
      <c r="B65" s="7"/>
      <c r="C65" s="105" t="s">
        <v>105</v>
      </c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7"/>
    </row>
    <row r="66" spans="1:15" s="33" customFormat="1" ht="25.5" x14ac:dyDescent="0.2">
      <c r="A66" s="80"/>
      <c r="B66" s="7" t="s">
        <v>106</v>
      </c>
      <c r="C66" s="31" t="s">
        <v>107</v>
      </c>
      <c r="D66" s="30" t="s">
        <v>21</v>
      </c>
      <c r="E66" s="19">
        <v>931.2</v>
      </c>
      <c r="F66" s="19">
        <v>352.7</v>
      </c>
      <c r="G66" s="48">
        <f>F66/E66*100</f>
        <v>37.875859106529205</v>
      </c>
      <c r="H66" s="48"/>
      <c r="I66" s="48"/>
      <c r="J66" s="43" t="s">
        <v>108</v>
      </c>
      <c r="K66" s="30" t="s">
        <v>18</v>
      </c>
      <c r="L66" s="57">
        <v>65</v>
      </c>
      <c r="M66" s="57">
        <v>65</v>
      </c>
      <c r="N66" s="30">
        <f>M66/L66</f>
        <v>1</v>
      </c>
      <c r="O66" s="84"/>
    </row>
    <row r="67" spans="1:15" s="33" customFormat="1" ht="25.5" x14ac:dyDescent="0.2">
      <c r="A67" s="80"/>
      <c r="B67" s="7"/>
      <c r="C67" s="31"/>
      <c r="D67" s="59"/>
      <c r="E67" s="19"/>
      <c r="F67" s="19"/>
      <c r="G67" s="48"/>
      <c r="H67" s="48"/>
      <c r="I67" s="48"/>
      <c r="J67" s="43" t="s">
        <v>109</v>
      </c>
      <c r="K67" s="59" t="s">
        <v>98</v>
      </c>
      <c r="L67" s="57">
        <v>35</v>
      </c>
      <c r="M67" s="57">
        <v>10</v>
      </c>
      <c r="N67" s="59">
        <f>M67/L67</f>
        <v>0.2857142857142857</v>
      </c>
      <c r="O67" s="84"/>
    </row>
    <row r="68" spans="1:15" s="41" customFormat="1" ht="21" customHeight="1" x14ac:dyDescent="0.25">
      <c r="A68" s="82"/>
      <c r="B68" s="56"/>
      <c r="C68" s="35" t="s">
        <v>27</v>
      </c>
      <c r="D68" s="36"/>
      <c r="E68" s="37">
        <f>E66+E64+E61</f>
        <v>1002.2</v>
      </c>
      <c r="F68" s="37">
        <f>F66+F64+F61</f>
        <v>466.79999999999995</v>
      </c>
      <c r="G68" s="38">
        <f>F68/E68*100</f>
        <v>46.577529435242461</v>
      </c>
      <c r="H68" s="38">
        <f>F68/E68</f>
        <v>0.4657752943524246</v>
      </c>
      <c r="I68" s="38">
        <f>3/3</f>
        <v>1</v>
      </c>
      <c r="J68" s="35"/>
      <c r="K68" s="39"/>
      <c r="L68" s="39"/>
      <c r="M68" s="39"/>
      <c r="N68" s="38">
        <f>(N61+N62+N64+N66+N67)/5</f>
        <v>1.2666666666666666</v>
      </c>
      <c r="O68" s="67">
        <f>N68*0.3+H68*0.3+I68*0.3</f>
        <v>0.81973258830572737</v>
      </c>
    </row>
    <row r="69" spans="1:15" ht="18" customHeight="1" x14ac:dyDescent="0.25">
      <c r="A69" s="50"/>
      <c r="B69" s="55"/>
      <c r="C69" s="102" t="s">
        <v>103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4"/>
    </row>
    <row r="70" spans="1:15" x14ac:dyDescent="0.25">
      <c r="A70" s="50"/>
      <c r="B70" s="1"/>
      <c r="C70" s="99" t="s">
        <v>104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42"/>
      <c r="O70" s="64"/>
    </row>
    <row r="71" spans="1:15" x14ac:dyDescent="0.25">
      <c r="A71" s="50"/>
      <c r="B71" s="1"/>
      <c r="C71" s="99" t="s">
        <v>110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42"/>
      <c r="O71" s="64"/>
    </row>
    <row r="72" spans="1:15" s="33" customFormat="1" ht="57.75" customHeight="1" x14ac:dyDescent="0.2">
      <c r="A72" s="80"/>
      <c r="B72" s="7" t="s">
        <v>111</v>
      </c>
      <c r="C72" s="43" t="s">
        <v>112</v>
      </c>
      <c r="D72" s="30"/>
      <c r="E72" s="19">
        <v>1863.2</v>
      </c>
      <c r="F72" s="19">
        <v>1863.2</v>
      </c>
      <c r="G72" s="32">
        <f>F72/E72*100</f>
        <v>100</v>
      </c>
      <c r="H72" s="32"/>
      <c r="I72" s="32"/>
      <c r="J72" s="31"/>
      <c r="K72" s="30" t="s">
        <v>18</v>
      </c>
      <c r="L72" s="30"/>
      <c r="M72" s="30"/>
      <c r="N72" s="30"/>
      <c r="O72" s="62"/>
    </row>
    <row r="73" spans="1:15" s="33" customFormat="1" x14ac:dyDescent="0.2">
      <c r="A73" s="80"/>
      <c r="B73" s="7"/>
      <c r="C73" s="31"/>
      <c r="D73" s="30" t="s">
        <v>21</v>
      </c>
      <c r="E73" s="19">
        <v>1863.2</v>
      </c>
      <c r="F73" s="19">
        <v>1863.2</v>
      </c>
      <c r="G73" s="32">
        <f>F73/E73*100</f>
        <v>100</v>
      </c>
      <c r="H73" s="32"/>
      <c r="I73" s="32"/>
      <c r="J73" s="31"/>
      <c r="K73" s="30" t="s">
        <v>18</v>
      </c>
      <c r="L73" s="30"/>
      <c r="M73" s="30"/>
      <c r="N73" s="30"/>
      <c r="O73" s="62"/>
    </row>
    <row r="74" spans="1:15" s="33" customFormat="1" ht="15" customHeight="1" x14ac:dyDescent="0.2">
      <c r="A74" s="80"/>
      <c r="B74" s="7"/>
      <c r="C74" s="105" t="s">
        <v>113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5"/>
    </row>
    <row r="75" spans="1:15" s="33" customFormat="1" ht="30.75" customHeight="1" x14ac:dyDescent="0.2">
      <c r="A75" s="80"/>
      <c r="B75" s="7" t="s">
        <v>114</v>
      </c>
      <c r="C75" s="31" t="s">
        <v>115</v>
      </c>
      <c r="D75" s="30" t="s">
        <v>21</v>
      </c>
      <c r="E75" s="19">
        <v>0</v>
      </c>
      <c r="F75" s="19">
        <v>0</v>
      </c>
      <c r="G75" s="32">
        <v>0</v>
      </c>
      <c r="H75" s="32"/>
      <c r="I75" s="32"/>
      <c r="J75" s="31"/>
      <c r="K75" s="30"/>
      <c r="L75" s="30"/>
      <c r="M75" s="30"/>
      <c r="N75" s="30"/>
      <c r="O75" s="62"/>
    </row>
    <row r="76" spans="1:15" s="33" customFormat="1" ht="22.5" customHeight="1" x14ac:dyDescent="0.2">
      <c r="A76" s="80"/>
      <c r="B76" s="7"/>
      <c r="C76" s="105" t="s">
        <v>116</v>
      </c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5"/>
    </row>
    <row r="77" spans="1:15" s="33" customFormat="1" ht="30" customHeight="1" x14ac:dyDescent="0.2">
      <c r="A77" s="80"/>
      <c r="B77" s="7" t="s">
        <v>117</v>
      </c>
      <c r="C77" s="31" t="s">
        <v>118</v>
      </c>
      <c r="D77" s="59" t="s">
        <v>21</v>
      </c>
      <c r="E77" s="90"/>
      <c r="F77" s="90"/>
      <c r="G77" s="90"/>
      <c r="H77" s="90"/>
      <c r="I77" s="90"/>
      <c r="J77" s="31" t="s">
        <v>122</v>
      </c>
      <c r="K77" s="85" t="s">
        <v>19</v>
      </c>
      <c r="L77" s="90">
        <v>160</v>
      </c>
      <c r="M77" s="90">
        <v>208</v>
      </c>
      <c r="N77" s="90">
        <f>M77/L77</f>
        <v>1.3</v>
      </c>
      <c r="O77" s="90"/>
    </row>
    <row r="78" spans="1:15" s="33" customFormat="1" ht="30" customHeight="1" x14ac:dyDescent="0.2">
      <c r="A78" s="80"/>
      <c r="B78" s="7"/>
      <c r="C78" s="31"/>
      <c r="D78" s="59"/>
      <c r="E78" s="90"/>
      <c r="F78" s="90"/>
      <c r="G78" s="90"/>
      <c r="H78" s="90"/>
      <c r="I78" s="90"/>
      <c r="J78" s="31" t="s">
        <v>123</v>
      </c>
      <c r="K78" s="85" t="s">
        <v>18</v>
      </c>
      <c r="L78" s="90">
        <v>50</v>
      </c>
      <c r="M78" s="90">
        <v>50</v>
      </c>
      <c r="N78" s="90">
        <f>M78/L78</f>
        <v>1</v>
      </c>
      <c r="O78" s="90"/>
    </row>
    <row r="79" spans="1:15" s="33" customFormat="1" ht="30" customHeight="1" x14ac:dyDescent="0.2">
      <c r="A79" s="80"/>
      <c r="B79" s="7"/>
      <c r="C79" s="31"/>
      <c r="D79" s="59"/>
      <c r="E79" s="90"/>
      <c r="F79" s="90"/>
      <c r="G79" s="90"/>
      <c r="H79" s="90"/>
      <c r="I79" s="90"/>
      <c r="J79" s="31" t="s">
        <v>124</v>
      </c>
      <c r="K79" s="85" t="s">
        <v>18</v>
      </c>
      <c r="L79" s="90">
        <v>15</v>
      </c>
      <c r="M79" s="90">
        <v>25</v>
      </c>
      <c r="N79" s="90">
        <f>M79/L79</f>
        <v>1.6666666666666667</v>
      </c>
      <c r="O79" s="90"/>
    </row>
    <row r="80" spans="1:15" s="33" customFormat="1" ht="22.5" customHeight="1" x14ac:dyDescent="0.2">
      <c r="A80" s="80"/>
      <c r="B80" s="7"/>
      <c r="C80" s="105" t="s">
        <v>119</v>
      </c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5"/>
    </row>
    <row r="81" spans="1:17" s="33" customFormat="1" ht="63" customHeight="1" x14ac:dyDescent="0.2">
      <c r="A81" s="80"/>
      <c r="B81" s="7" t="s">
        <v>120</v>
      </c>
      <c r="C81" s="31" t="s">
        <v>121</v>
      </c>
      <c r="D81" s="59" t="s">
        <v>21</v>
      </c>
      <c r="E81" s="90">
        <v>1229.5</v>
      </c>
      <c r="F81" s="90">
        <v>1229.5</v>
      </c>
      <c r="G81" s="90">
        <f>F81/E81*100</f>
        <v>100</v>
      </c>
      <c r="H81" s="90"/>
      <c r="I81" s="90"/>
      <c r="J81" s="90"/>
      <c r="K81" s="90"/>
      <c r="L81" s="90"/>
      <c r="M81" s="90"/>
      <c r="N81" s="90"/>
      <c r="O81" s="90"/>
    </row>
    <row r="82" spans="1:17" s="41" customFormat="1" ht="21" customHeight="1" x14ac:dyDescent="0.25">
      <c r="A82" s="82">
        <f>E82-F82</f>
        <v>0</v>
      </c>
      <c r="B82" s="56"/>
      <c r="C82" s="35" t="s">
        <v>28</v>
      </c>
      <c r="D82" s="36"/>
      <c r="E82" s="37">
        <f>E72+E81</f>
        <v>3092.7</v>
      </c>
      <c r="F82" s="37">
        <f>F72+F81</f>
        <v>3092.7</v>
      </c>
      <c r="G82" s="38">
        <f>F82/E82*100</f>
        <v>100</v>
      </c>
      <c r="H82" s="38">
        <f>F82/E82</f>
        <v>1</v>
      </c>
      <c r="I82" s="38">
        <f>2/2</f>
        <v>1</v>
      </c>
      <c r="J82" s="35"/>
      <c r="K82" s="39"/>
      <c r="L82" s="39"/>
      <c r="M82" s="39"/>
      <c r="N82" s="38">
        <f>(N77+N78+N79)/3</f>
        <v>1.3222222222222222</v>
      </c>
      <c r="O82" s="67">
        <f>N82*0.3+H82*0.3+I82*0.3</f>
        <v>0.99666666666666659</v>
      </c>
    </row>
    <row r="83" spans="1:17" s="49" customFormat="1" ht="40.5" customHeight="1" x14ac:dyDescent="0.3">
      <c r="A83" s="82">
        <f>E83-F83</f>
        <v>803.20000000000073</v>
      </c>
      <c r="B83" s="69"/>
      <c r="C83" s="70" t="s">
        <v>126</v>
      </c>
      <c r="D83" s="71"/>
      <c r="E83" s="72">
        <f>E23+E34+E46+E57+E68+E82</f>
        <v>7946.5</v>
      </c>
      <c r="F83" s="72">
        <f>F23+F34+F46+F57+F68+F82</f>
        <v>7143.2999999999993</v>
      </c>
      <c r="G83" s="71">
        <f t="shared" ref="G83:G85" si="1">F83/E83*100</f>
        <v>89.892405461523921</v>
      </c>
      <c r="H83" s="79">
        <f>F83/E83</f>
        <v>0.89892405461523928</v>
      </c>
      <c r="I83" s="79">
        <f>(I23+I34+I46+I57+I68+I82)/6</f>
        <v>0.97619047619047628</v>
      </c>
      <c r="J83" s="113" t="s">
        <v>32</v>
      </c>
      <c r="K83" s="114"/>
      <c r="L83" s="114"/>
      <c r="M83" s="114"/>
      <c r="N83" s="73">
        <f>(N82+N68+N57+N46+N34+N23)/6</f>
        <v>1.0990648148148148</v>
      </c>
      <c r="O83" s="73">
        <f>N83*0.3+I83*0.3+H83*0.3</f>
        <v>0.89225380368615903</v>
      </c>
      <c r="Q83" s="78"/>
    </row>
    <row r="84" spans="1:17" s="41" customFormat="1" ht="18" customHeight="1" x14ac:dyDescent="0.25">
      <c r="A84" s="82">
        <f>E84-F84</f>
        <v>803.20000000000073</v>
      </c>
      <c r="B84" s="74"/>
      <c r="C84" s="75" t="s">
        <v>29</v>
      </c>
      <c r="D84" s="76"/>
      <c r="E84" s="76">
        <f>E23+E46+E57+E68+E82</f>
        <v>7859.2</v>
      </c>
      <c r="F84" s="76">
        <f>F23+F46+F57+F68+F82</f>
        <v>7055.9999999999991</v>
      </c>
      <c r="G84" s="71">
        <f t="shared" si="1"/>
        <v>89.780130293159601</v>
      </c>
      <c r="H84" s="77">
        <f>F84/E84</f>
        <v>0.89780130293159599</v>
      </c>
      <c r="I84" s="77"/>
      <c r="J84" s="115"/>
      <c r="K84" s="116"/>
      <c r="L84" s="116"/>
      <c r="M84" s="116"/>
      <c r="N84" s="76"/>
      <c r="O84" s="73"/>
    </row>
    <row r="85" spans="1:17" s="41" customFormat="1" ht="17.25" customHeight="1" x14ac:dyDescent="0.25">
      <c r="A85" s="82">
        <f>E85-F85</f>
        <v>0</v>
      </c>
      <c r="B85" s="74"/>
      <c r="C85" s="75" t="s">
        <v>30</v>
      </c>
      <c r="D85" s="76"/>
      <c r="E85" s="76">
        <f>E34</f>
        <v>87.3</v>
      </c>
      <c r="F85" s="76">
        <f>F34</f>
        <v>87.3</v>
      </c>
      <c r="G85" s="71">
        <f t="shared" si="1"/>
        <v>100</v>
      </c>
      <c r="H85" s="77">
        <f>F85/E85</f>
        <v>1</v>
      </c>
      <c r="I85" s="77"/>
      <c r="J85" s="111"/>
      <c r="K85" s="112"/>
      <c r="L85" s="112"/>
      <c r="M85" s="112"/>
      <c r="N85" s="76"/>
      <c r="O85" s="73"/>
    </row>
  </sheetData>
  <mergeCells count="40">
    <mergeCell ref="C65:O65"/>
    <mergeCell ref="C74:O74"/>
    <mergeCell ref="C76:O76"/>
    <mergeCell ref="C80:O80"/>
    <mergeCell ref="C63:M63"/>
    <mergeCell ref="C70:M70"/>
    <mergeCell ref="C71:M71"/>
    <mergeCell ref="J85:M85"/>
    <mergeCell ref="J83:M83"/>
    <mergeCell ref="J84:M84"/>
    <mergeCell ref="B3:O3"/>
    <mergeCell ref="B5:B6"/>
    <mergeCell ref="C5:C6"/>
    <mergeCell ref="J5:O5"/>
    <mergeCell ref="C7:O7"/>
    <mergeCell ref="C24:O24"/>
    <mergeCell ref="C13:O13"/>
    <mergeCell ref="C14:O14"/>
    <mergeCell ref="C15:O15"/>
    <mergeCell ref="C37:M37"/>
    <mergeCell ref="C49:M49"/>
    <mergeCell ref="C69:O69"/>
    <mergeCell ref="C25:O25"/>
    <mergeCell ref="D5:I5"/>
    <mergeCell ref="C36:M36"/>
    <mergeCell ref="C8:O8"/>
    <mergeCell ref="C26:O26"/>
    <mergeCell ref="C39:M39"/>
    <mergeCell ref="B19:O19"/>
    <mergeCell ref="C48:M48"/>
    <mergeCell ref="C60:M60"/>
    <mergeCell ref="C30:O30"/>
    <mergeCell ref="C35:O35"/>
    <mergeCell ref="C47:O47"/>
    <mergeCell ref="C38:M38"/>
    <mergeCell ref="C45:M45"/>
    <mergeCell ref="C40:M40"/>
    <mergeCell ref="C53:O53"/>
    <mergeCell ref="C58:M58"/>
    <mergeCell ref="C59:M59"/>
  </mergeCells>
  <printOptions horizontalCentered="1" verticalCentered="1"/>
  <pageMargins left="0.19685039370078741" right="0.11811023622047245" top="0.35433070866141736" bottom="0.74803149606299213" header="0.31496062992125984" footer="0.31496062992125984"/>
  <pageSetup paperSize="9" scale="65" firstPageNumber="96" fitToHeight="64" orientation="landscape" useFirstPageNumber="1" r:id="rId1"/>
  <headerFooter>
    <oddFooter>Страница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3"/>
  <sheetViews>
    <sheetView workbookViewId="0">
      <selection sqref="A1:B7"/>
    </sheetView>
  </sheetViews>
  <sheetFormatPr defaultRowHeight="32.25" customHeight="1" x14ac:dyDescent="0.25"/>
  <sheetData>
    <row r="7" ht="15" x14ac:dyDescent="0.25"/>
    <row r="13" ht="62.2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 оценки эффективности</vt:lpstr>
      <vt:lpstr>Отчет</vt:lpstr>
      <vt:lpstr>Лист2</vt:lpstr>
      <vt:lpstr>Лист3</vt:lpstr>
      <vt:lpstr>Отчет!Заголовки_для_печати</vt:lpstr>
      <vt:lpstr>Отчет!Область_печати</vt:lpstr>
    </vt:vector>
  </TitlesOfParts>
  <Company>111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ekonom4</dc:creator>
  <cp:lastModifiedBy>Надежда</cp:lastModifiedBy>
  <cp:lastPrinted>2019-03-19T07:31:38Z</cp:lastPrinted>
  <dcterms:created xsi:type="dcterms:W3CDTF">2015-01-16T04:31:22Z</dcterms:created>
  <dcterms:modified xsi:type="dcterms:W3CDTF">2019-03-22T04:55:24Z</dcterms:modified>
</cp:coreProperties>
</file>